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70" yWindow="540" windowWidth="20775" windowHeight="10935"/>
  </bookViews>
  <sheets>
    <sheet name="Titl_list" sheetId="3" r:id="rId1"/>
    <sheet name="Rekapitulace stavby" sheetId="1" r:id="rId2"/>
    <sheet name="SO 02-05 - Přístřešek pro..." sheetId="2" r:id="rId3"/>
  </sheets>
  <definedNames>
    <definedName name="_xlnm._FilterDatabase" localSheetId="2" hidden="1">'SO 02-05 - Přístřešek pro...'!$C$135:$K$591</definedName>
    <definedName name="_xlnm.Print_Titles" localSheetId="1">'Rekapitulace stavby'!$92:$92</definedName>
    <definedName name="_xlnm.Print_Titles" localSheetId="2">'SO 02-05 - Přístřešek pro...'!$135:$135</definedName>
    <definedName name="_xlnm.Print_Area" localSheetId="1">'Rekapitulace stavby'!$D$4:$AO$76,'Rekapitulace stavby'!$C$82:$AQ$97</definedName>
    <definedName name="_xlnm.Print_Area" localSheetId="2">'SO 02-05 - Přístřešek pro...'!$C$121:$K$591</definedName>
  </definedNames>
  <calcPr calcId="125725"/>
</workbook>
</file>

<file path=xl/calcChain.xml><?xml version="1.0" encoding="utf-8"?>
<calcChain xmlns="http://schemas.openxmlformats.org/spreadsheetml/2006/main">
  <c r="J39" i="2"/>
  <c r="J38"/>
  <c r="AY96" i="1"/>
  <c r="J37" i="2"/>
  <c r="AX96" i="1" s="1"/>
  <c r="BI585" i="2"/>
  <c r="BH585"/>
  <c r="BG585"/>
  <c r="BF585"/>
  <c r="T585"/>
  <c r="R585"/>
  <c r="P585"/>
  <c r="BI572"/>
  <c r="BH572"/>
  <c r="BG572"/>
  <c r="BF572"/>
  <c r="T572"/>
  <c r="R572"/>
  <c r="P572"/>
  <c r="BI568"/>
  <c r="BH568"/>
  <c r="BG568"/>
  <c r="BF568"/>
  <c r="T568"/>
  <c r="R568"/>
  <c r="P568"/>
  <c r="BI563"/>
  <c r="BH563"/>
  <c r="BG563"/>
  <c r="BF563"/>
  <c r="T563"/>
  <c r="R563"/>
  <c r="P563"/>
  <c r="BI543"/>
  <c r="BH543"/>
  <c r="BG543"/>
  <c r="BF543"/>
  <c r="T543"/>
  <c r="R543"/>
  <c r="P543"/>
  <c r="BI539"/>
  <c r="BH539"/>
  <c r="BG539"/>
  <c r="BF539"/>
  <c r="T539"/>
  <c r="R539"/>
  <c r="P539"/>
  <c r="BI533"/>
  <c r="BH533"/>
  <c r="BG533"/>
  <c r="BF533"/>
  <c r="T533"/>
  <c r="R533"/>
  <c r="P533"/>
  <c r="BI525"/>
  <c r="BH525"/>
  <c r="BG525"/>
  <c r="BF525"/>
  <c r="T525"/>
  <c r="R525"/>
  <c r="P525"/>
  <c r="BI521"/>
  <c r="BH521"/>
  <c r="BG521"/>
  <c r="BF521"/>
  <c r="T521"/>
  <c r="R521"/>
  <c r="P521"/>
  <c r="BI516"/>
  <c r="BH516"/>
  <c r="BG516"/>
  <c r="BF516"/>
  <c r="T516"/>
  <c r="R516"/>
  <c r="P516"/>
  <c r="BI513"/>
  <c r="BH513"/>
  <c r="BG513"/>
  <c r="BF513"/>
  <c r="T513"/>
  <c r="R513"/>
  <c r="P513"/>
  <c r="BI508"/>
  <c r="BH508"/>
  <c r="BG508"/>
  <c r="BF508"/>
  <c r="T508"/>
  <c r="R508"/>
  <c r="P508"/>
  <c r="BI504"/>
  <c r="BH504"/>
  <c r="BG504"/>
  <c r="BF504"/>
  <c r="T504"/>
  <c r="R504"/>
  <c r="P504"/>
  <c r="BI499"/>
  <c r="BH499"/>
  <c r="BG499"/>
  <c r="BF499"/>
  <c r="T499"/>
  <c r="R499"/>
  <c r="P499"/>
  <c r="BI495"/>
  <c r="BH495"/>
  <c r="BG495"/>
  <c r="BF495"/>
  <c r="T495"/>
  <c r="R495"/>
  <c r="P495"/>
  <c r="BI490"/>
  <c r="BH490"/>
  <c r="BG490"/>
  <c r="BF490"/>
  <c r="T490"/>
  <c r="R490"/>
  <c r="P490"/>
  <c r="BI486"/>
  <c r="BH486"/>
  <c r="BG486"/>
  <c r="BF486"/>
  <c r="T486"/>
  <c r="R486"/>
  <c r="P486"/>
  <c r="BI481"/>
  <c r="BH481"/>
  <c r="BG481"/>
  <c r="BF481"/>
  <c r="T481"/>
  <c r="R481"/>
  <c r="P481"/>
  <c r="BI476"/>
  <c r="BH476"/>
  <c r="BG476"/>
  <c r="BF476"/>
  <c r="T476"/>
  <c r="R476"/>
  <c r="P476"/>
  <c r="BI471"/>
  <c r="BH471"/>
  <c r="BG471"/>
  <c r="BF471"/>
  <c r="T471"/>
  <c r="R471"/>
  <c r="P471"/>
  <c r="BI466"/>
  <c r="BH466"/>
  <c r="BG466"/>
  <c r="BF466"/>
  <c r="T466"/>
  <c r="R466"/>
  <c r="P466"/>
  <c r="BI461"/>
  <c r="BH461"/>
  <c r="BG461"/>
  <c r="BF461"/>
  <c r="T461"/>
  <c r="R461"/>
  <c r="P461"/>
  <c r="BI456"/>
  <c r="BH456"/>
  <c r="BG456"/>
  <c r="BF456"/>
  <c r="T456"/>
  <c r="R456"/>
  <c r="P456"/>
  <c r="BI452"/>
  <c r="BH452"/>
  <c r="BG452"/>
  <c r="BF452"/>
  <c r="T452"/>
  <c r="R452"/>
  <c r="P452"/>
  <c r="BI447"/>
  <c r="BH447"/>
  <c r="BG447"/>
  <c r="BF447"/>
  <c r="T447"/>
  <c r="R447"/>
  <c r="P447"/>
  <c r="BI439"/>
  <c r="BH439"/>
  <c r="BG439"/>
  <c r="BF439"/>
  <c r="T439"/>
  <c r="R439"/>
  <c r="P439"/>
  <c r="BI432"/>
  <c r="BH432"/>
  <c r="BG432"/>
  <c r="BF432"/>
  <c r="T432"/>
  <c r="R432"/>
  <c r="P432"/>
  <c r="BI420"/>
  <c r="BH420"/>
  <c r="BG420"/>
  <c r="BF420"/>
  <c r="T420"/>
  <c r="R420"/>
  <c r="P420"/>
  <c r="BI411"/>
  <c r="BH411"/>
  <c r="BG411"/>
  <c r="BF411"/>
  <c r="T411"/>
  <c r="R411"/>
  <c r="P411"/>
  <c r="BI391"/>
  <c r="BH391"/>
  <c r="BG391"/>
  <c r="BF391"/>
  <c r="T391"/>
  <c r="R391"/>
  <c r="P391"/>
  <c r="BI378"/>
  <c r="BH378"/>
  <c r="BG378"/>
  <c r="BF378"/>
  <c r="T378"/>
  <c r="R378"/>
  <c r="P378"/>
  <c r="BI370"/>
  <c r="BH370"/>
  <c r="BG370"/>
  <c r="BF370"/>
  <c r="T370"/>
  <c r="R370"/>
  <c r="P370"/>
  <c r="BI364"/>
  <c r="BH364"/>
  <c r="BG364"/>
  <c r="BF364"/>
  <c r="T364"/>
  <c r="R364"/>
  <c r="P364"/>
  <c r="BI359"/>
  <c r="BH359"/>
  <c r="BG359"/>
  <c r="BF359"/>
  <c r="T359"/>
  <c r="T358" s="1"/>
  <c r="R359"/>
  <c r="R358" s="1"/>
  <c r="P359"/>
  <c r="P358"/>
  <c r="BI354"/>
  <c r="BH354"/>
  <c r="BG354"/>
  <c r="BF354"/>
  <c r="T354"/>
  <c r="R354"/>
  <c r="P354"/>
  <c r="BI350"/>
  <c r="BH350"/>
  <c r="BG350"/>
  <c r="BF350"/>
  <c r="T350"/>
  <c r="R350"/>
  <c r="P350"/>
  <c r="BI346"/>
  <c r="BH346"/>
  <c r="BG346"/>
  <c r="BF346"/>
  <c r="T346"/>
  <c r="R346"/>
  <c r="P346"/>
  <c r="BI342"/>
  <c r="BH342"/>
  <c r="BG342"/>
  <c r="BF342"/>
  <c r="T342"/>
  <c r="R342"/>
  <c r="P342"/>
  <c r="BI336"/>
  <c r="BH336"/>
  <c r="BG336"/>
  <c r="BF336"/>
  <c r="T336"/>
  <c r="R336"/>
  <c r="P336"/>
  <c r="BI330"/>
  <c r="BH330"/>
  <c r="BG330"/>
  <c r="BF330"/>
  <c r="T330"/>
  <c r="R330"/>
  <c r="P330"/>
  <c r="BI326"/>
  <c r="BH326"/>
  <c r="BG326"/>
  <c r="BF326"/>
  <c r="T326"/>
  <c r="R326"/>
  <c r="P326"/>
  <c r="BI321"/>
  <c r="BH321"/>
  <c r="BG321"/>
  <c r="BF321"/>
  <c r="T321"/>
  <c r="R321"/>
  <c r="P321"/>
  <c r="BI317"/>
  <c r="BH317"/>
  <c r="BG317"/>
  <c r="BF317"/>
  <c r="T317"/>
  <c r="R317"/>
  <c r="P317"/>
  <c r="BI312"/>
  <c r="BH312"/>
  <c r="BG312"/>
  <c r="BF312"/>
  <c r="T312"/>
  <c r="R312"/>
  <c r="P312"/>
  <c r="BI307"/>
  <c r="BH307"/>
  <c r="BG307"/>
  <c r="BF307"/>
  <c r="T307"/>
  <c r="R307"/>
  <c r="P307"/>
  <c r="BI302"/>
  <c r="BH302"/>
  <c r="BG302"/>
  <c r="BF302"/>
  <c r="T302"/>
  <c r="R302"/>
  <c r="P302"/>
  <c r="BI297"/>
  <c r="BH297"/>
  <c r="BG297"/>
  <c r="BF297"/>
  <c r="T297"/>
  <c r="R297"/>
  <c r="P297"/>
  <c r="BI295"/>
  <c r="BH295"/>
  <c r="BG295"/>
  <c r="BF295"/>
  <c r="T295"/>
  <c r="R295"/>
  <c r="P295"/>
  <c r="BI290"/>
  <c r="BH290"/>
  <c r="BG290"/>
  <c r="BF290"/>
  <c r="T290"/>
  <c r="R290"/>
  <c r="P290"/>
  <c r="BI287"/>
  <c r="BH287"/>
  <c r="BG287"/>
  <c r="BF287"/>
  <c r="T287"/>
  <c r="R287"/>
  <c r="P287"/>
  <c r="BI281"/>
  <c r="BH281"/>
  <c r="BG281"/>
  <c r="BF281"/>
  <c r="T281"/>
  <c r="R281"/>
  <c r="P281"/>
  <c r="BI278"/>
  <c r="BH278"/>
  <c r="BG278"/>
  <c r="BF278"/>
  <c r="T278"/>
  <c r="R278"/>
  <c r="P278"/>
  <c r="BI273"/>
  <c r="BH273"/>
  <c r="BG273"/>
  <c r="BF273"/>
  <c r="T273"/>
  <c r="R273"/>
  <c r="P273"/>
  <c r="BI269"/>
  <c r="BH269"/>
  <c r="BG269"/>
  <c r="BF269"/>
  <c r="T269"/>
  <c r="R269"/>
  <c r="P269"/>
  <c r="BI263"/>
  <c r="BH263"/>
  <c r="BG263"/>
  <c r="BF263"/>
  <c r="T263"/>
  <c r="R263"/>
  <c r="P263"/>
  <c r="BI256"/>
  <c r="BH256"/>
  <c r="BG256"/>
  <c r="BF256"/>
  <c r="T256"/>
  <c r="R256"/>
  <c r="P256"/>
  <c r="BI250"/>
  <c r="BH250"/>
  <c r="BG250"/>
  <c r="BF250"/>
  <c r="T250"/>
  <c r="R250"/>
  <c r="P250"/>
  <c r="BI246"/>
  <c r="BH246"/>
  <c r="BG246"/>
  <c r="BF246"/>
  <c r="T246"/>
  <c r="T245" s="1"/>
  <c r="R246"/>
  <c r="R245" s="1"/>
  <c r="P246"/>
  <c r="P245"/>
  <c r="BI238"/>
  <c r="BH238"/>
  <c r="BG238"/>
  <c r="BF238"/>
  <c r="T238"/>
  <c r="R238"/>
  <c r="P238"/>
  <c r="BI232"/>
  <c r="BH232"/>
  <c r="BG232"/>
  <c r="BF232"/>
  <c r="T232"/>
  <c r="R232"/>
  <c r="P232"/>
  <c r="BI227"/>
  <c r="BH227"/>
  <c r="BG227"/>
  <c r="BF227"/>
  <c r="T227"/>
  <c r="R227"/>
  <c r="P227"/>
  <c r="BI218"/>
  <c r="BH218"/>
  <c r="BG218"/>
  <c r="BF218"/>
  <c r="T218"/>
  <c r="R218"/>
  <c r="P218"/>
  <c r="BI212"/>
  <c r="BH212"/>
  <c r="BG212"/>
  <c r="BF212"/>
  <c r="T212"/>
  <c r="R212"/>
  <c r="P212"/>
  <c r="BI206"/>
  <c r="BH206"/>
  <c r="BG206"/>
  <c r="BF206"/>
  <c r="T206"/>
  <c r="R206"/>
  <c r="P206"/>
  <c r="BI199"/>
  <c r="BH199"/>
  <c r="BG199"/>
  <c r="BF199"/>
  <c r="T199"/>
  <c r="R199"/>
  <c r="P199"/>
  <c r="BI191"/>
  <c r="BH191"/>
  <c r="BG191"/>
  <c r="BF191"/>
  <c r="T191"/>
  <c r="R191"/>
  <c r="P191"/>
  <c r="BI188"/>
  <c r="BH188"/>
  <c r="BG188"/>
  <c r="BF188"/>
  <c r="T188"/>
  <c r="R188"/>
  <c r="P188"/>
  <c r="BI179"/>
  <c r="BH179"/>
  <c r="BG179"/>
  <c r="BF179"/>
  <c r="T179"/>
  <c r="R179"/>
  <c r="P179"/>
  <c r="BI173"/>
  <c r="BH173"/>
  <c r="BG173"/>
  <c r="BF173"/>
  <c r="T173"/>
  <c r="R173"/>
  <c r="P173"/>
  <c r="BI168"/>
  <c r="BH168"/>
  <c r="BG168"/>
  <c r="BF168"/>
  <c r="T168"/>
  <c r="R168"/>
  <c r="P168"/>
  <c r="BI165"/>
  <c r="BH165"/>
  <c r="BG165"/>
  <c r="BF165"/>
  <c r="T165"/>
  <c r="R165"/>
  <c r="P165"/>
  <c r="BI159"/>
  <c r="BH159"/>
  <c r="BG159"/>
  <c r="BF159"/>
  <c r="T159"/>
  <c r="R159"/>
  <c r="P159"/>
  <c r="BI156"/>
  <c r="BH156"/>
  <c r="BG156"/>
  <c r="BF156"/>
  <c r="T156"/>
  <c r="R156"/>
  <c r="P156"/>
  <c r="BI150"/>
  <c r="BH150"/>
  <c r="BG150"/>
  <c r="BF150"/>
  <c r="T150"/>
  <c r="R150"/>
  <c r="P150"/>
  <c r="BI144"/>
  <c r="BH144"/>
  <c r="BG144"/>
  <c r="BF144"/>
  <c r="T144"/>
  <c r="R144"/>
  <c r="P144"/>
  <c r="BI139"/>
  <c r="BH139"/>
  <c r="BG139"/>
  <c r="BF139"/>
  <c r="T139"/>
  <c r="R139"/>
  <c r="P139"/>
  <c r="F130"/>
  <c r="E128"/>
  <c r="F91"/>
  <c r="E89"/>
  <c r="J26"/>
  <c r="E26"/>
  <c r="J133" s="1"/>
  <c r="J25"/>
  <c r="J23"/>
  <c r="E23"/>
  <c r="J93" s="1"/>
  <c r="J22"/>
  <c r="J20"/>
  <c r="E20"/>
  <c r="F94" s="1"/>
  <c r="J19"/>
  <c r="J17"/>
  <c r="E17"/>
  <c r="F132" s="1"/>
  <c r="J16"/>
  <c r="J14"/>
  <c r="J91"/>
  <c r="E7"/>
  <c r="E85"/>
  <c r="L90" i="1"/>
  <c r="AM90"/>
  <c r="AM89"/>
  <c r="L89"/>
  <c r="AM87"/>
  <c r="L87"/>
  <c r="L85"/>
  <c r="L84"/>
  <c r="J513" i="2"/>
  <c r="J508"/>
  <c r="J504"/>
  <c r="BK499"/>
  <c r="J432"/>
  <c r="J420"/>
  <c r="J411"/>
  <c r="BK378"/>
  <c r="J370"/>
  <c r="J364"/>
  <c r="BK354"/>
  <c r="BK350"/>
  <c r="J342"/>
  <c r="BK336"/>
  <c r="BK321"/>
  <c r="BK317"/>
  <c r="BK312"/>
  <c r="BK302"/>
  <c r="J269"/>
  <c r="J256"/>
  <c r="J250"/>
  <c r="J246"/>
  <c r="BK238"/>
  <c r="BK232"/>
  <c r="J227"/>
  <c r="BK218"/>
  <c r="BK212"/>
  <c r="J206"/>
  <c r="J191"/>
  <c r="J179"/>
  <c r="BK165"/>
  <c r="BK159"/>
  <c r="J156"/>
  <c r="BK521"/>
  <c r="BK513"/>
  <c r="BK504"/>
  <c r="J499"/>
  <c r="BK495"/>
  <c r="J495"/>
  <c r="BK490"/>
  <c r="J490"/>
  <c r="BK486"/>
  <c r="J486"/>
  <c r="BK481"/>
  <c r="J481"/>
  <c r="BK476"/>
  <c r="BK471"/>
  <c r="J466"/>
  <c r="BK461"/>
  <c r="BK452"/>
  <c r="BK447"/>
  <c r="BK432"/>
  <c r="BK420"/>
  <c r="BK411"/>
  <c r="BK391"/>
  <c r="BK364"/>
  <c r="BK346"/>
  <c r="BK326"/>
  <c r="J312"/>
  <c r="BK295"/>
  <c r="J281"/>
  <c r="BK269"/>
  <c r="J263"/>
  <c r="BK256"/>
  <c r="BK250"/>
  <c r="J232"/>
  <c r="BK227"/>
  <c r="J218"/>
  <c r="BK206"/>
  <c r="BK199"/>
  <c r="J188"/>
  <c r="BK173"/>
  <c r="BK168"/>
  <c r="BK156"/>
  <c r="J150"/>
  <c r="J144"/>
  <c r="BK585"/>
  <c r="BK572"/>
  <c r="J572"/>
  <c r="BK568"/>
  <c r="J568"/>
  <c r="BK563"/>
  <c r="J563"/>
  <c r="BK543"/>
  <c r="J543"/>
  <c r="BK539"/>
  <c r="J539"/>
  <c r="BK533"/>
  <c r="J533"/>
  <c r="BK525"/>
  <c r="J525"/>
  <c r="BK516"/>
  <c r="J476"/>
  <c r="J471"/>
  <c r="BK466"/>
  <c r="J461"/>
  <c r="BK456"/>
  <c r="J452"/>
  <c r="J439"/>
  <c r="BK370"/>
  <c r="BK359"/>
  <c r="BK342"/>
  <c r="BK330"/>
  <c r="J326"/>
  <c r="J321"/>
  <c r="J317"/>
  <c r="J307"/>
  <c r="J302"/>
  <c r="BK297"/>
  <c r="J295"/>
  <c r="BK290"/>
  <c r="J287"/>
  <c r="BK281"/>
  <c r="BK278"/>
  <c r="J273"/>
  <c r="BK263"/>
  <c r="BK191"/>
  <c r="BK188"/>
  <c r="BK179"/>
  <c r="J173"/>
  <c r="J159"/>
  <c r="J139"/>
  <c r="AS95" i="1"/>
  <c r="J585" i="2"/>
  <c r="J521"/>
  <c r="J516"/>
  <c r="BK508"/>
  <c r="J456"/>
  <c r="J447"/>
  <c r="BK439"/>
  <c r="J391"/>
  <c r="J378"/>
  <c r="J359"/>
  <c r="J354"/>
  <c r="J350"/>
  <c r="J346"/>
  <c r="J336"/>
  <c r="J330"/>
  <c r="BK307"/>
  <c r="J297"/>
  <c r="J290"/>
  <c r="BK287"/>
  <c r="J278"/>
  <c r="BK273"/>
  <c r="BK246"/>
  <c r="J238"/>
  <c r="J212"/>
  <c r="J199"/>
  <c r="J168"/>
  <c r="J165"/>
  <c r="BK150"/>
  <c r="BK144"/>
  <c r="BK139"/>
  <c r="P138" l="1"/>
  <c r="T138"/>
  <c r="P280"/>
  <c r="R280"/>
  <c r="T280"/>
  <c r="BK341"/>
  <c r="J341" s="1"/>
  <c r="J107" s="1"/>
  <c r="P341"/>
  <c r="BK363"/>
  <c r="R363"/>
  <c r="BK455"/>
  <c r="J455" s="1"/>
  <c r="J111" s="1"/>
  <c r="R542"/>
  <c r="P542"/>
  <c r="BK138"/>
  <c r="J138" s="1"/>
  <c r="J100" s="1"/>
  <c r="R138"/>
  <c r="BK172"/>
  <c r="J172" s="1"/>
  <c r="J101" s="1"/>
  <c r="P172"/>
  <c r="R172"/>
  <c r="T172"/>
  <c r="BK249"/>
  <c r="J249" s="1"/>
  <c r="J103" s="1"/>
  <c r="P249"/>
  <c r="R249"/>
  <c r="T249"/>
  <c r="BK262"/>
  <c r="J262" s="1"/>
  <c r="J104" s="1"/>
  <c r="P262"/>
  <c r="R262"/>
  <c r="T262"/>
  <c r="BK272"/>
  <c r="J272"/>
  <c r="J105"/>
  <c r="P272"/>
  <c r="R272"/>
  <c r="T272"/>
  <c r="R341"/>
  <c r="T341"/>
  <c r="P363"/>
  <c r="T363"/>
  <c r="P455"/>
  <c r="R455"/>
  <c r="T455"/>
  <c r="BK507"/>
  <c r="J507" s="1"/>
  <c r="J112" s="1"/>
  <c r="P507"/>
  <c r="R507"/>
  <c r="T507"/>
  <c r="BK524"/>
  <c r="J524" s="1"/>
  <c r="J113" s="1"/>
  <c r="P524"/>
  <c r="R524"/>
  <c r="T524"/>
  <c r="BK542"/>
  <c r="J542"/>
  <c r="J114" s="1"/>
  <c r="BK280"/>
  <c r="J280" s="1"/>
  <c r="J106" s="1"/>
  <c r="T542"/>
  <c r="J94"/>
  <c r="J130"/>
  <c r="BE156"/>
  <c r="BE173"/>
  <c r="BE206"/>
  <c r="BE232"/>
  <c r="BE250"/>
  <c r="BE278"/>
  <c r="BE321"/>
  <c r="BE342"/>
  <c r="BE364"/>
  <c r="BE513"/>
  <c r="BE585"/>
  <c r="F93"/>
  <c r="E124"/>
  <c r="F133"/>
  <c r="BE144"/>
  <c r="BE150"/>
  <c r="BE165"/>
  <c r="BE246"/>
  <c r="BE256"/>
  <c r="BE269"/>
  <c r="BE295"/>
  <c r="BE307"/>
  <c r="BE312"/>
  <c r="BE346"/>
  <c r="BE354"/>
  <c r="BE378"/>
  <c r="BE447"/>
  <c r="BE452"/>
  <c r="BE456"/>
  <c r="BE466"/>
  <c r="BE516"/>
  <c r="BE521"/>
  <c r="BE525"/>
  <c r="BE533"/>
  <c r="BE539"/>
  <c r="BE543"/>
  <c r="BE563"/>
  <c r="BE568"/>
  <c r="BE572"/>
  <c r="J132"/>
  <c r="BE159"/>
  <c r="BE179"/>
  <c r="BE227"/>
  <c r="BE287"/>
  <c r="BE297"/>
  <c r="BE302"/>
  <c r="BE317"/>
  <c r="BE330"/>
  <c r="BE336"/>
  <c r="BE350"/>
  <c r="BE359"/>
  <c r="BE411"/>
  <c r="BE439"/>
  <c r="BE461"/>
  <c r="BE471"/>
  <c r="BE476"/>
  <c r="BE481"/>
  <c r="BE486"/>
  <c r="BE490"/>
  <c r="BE495"/>
  <c r="BE504"/>
  <c r="BE508"/>
  <c r="BK245"/>
  <c r="J245"/>
  <c r="J102"/>
  <c r="BK358"/>
  <c r="J358" s="1"/>
  <c r="J108" s="1"/>
  <c r="BE139"/>
  <c r="BE168"/>
  <c r="BE188"/>
  <c r="BE191"/>
  <c r="BE199"/>
  <c r="BE212"/>
  <c r="BE218"/>
  <c r="BE238"/>
  <c r="BE263"/>
  <c r="BE273"/>
  <c r="BE281"/>
  <c r="BE290"/>
  <c r="BE326"/>
  <c r="BE370"/>
  <c r="BE391"/>
  <c r="BE420"/>
  <c r="BE432"/>
  <c r="BE499"/>
  <c r="J36"/>
  <c r="AW96" i="1" s="1"/>
  <c r="F38" i="2"/>
  <c r="BC96" i="1" s="1"/>
  <c r="BC95" s="1"/>
  <c r="BC94" s="1"/>
  <c r="W32" s="1"/>
  <c r="F39" i="2"/>
  <c r="BD96" i="1" s="1"/>
  <c r="BD95" s="1"/>
  <c r="BD94" s="1"/>
  <c r="W33" s="1"/>
  <c r="F37" i="2"/>
  <c r="BB96" i="1" s="1"/>
  <c r="BB95" s="1"/>
  <c r="AX95" s="1"/>
  <c r="F36" i="2"/>
  <c r="BA96" i="1" s="1"/>
  <c r="BA95" s="1"/>
  <c r="AW95" s="1"/>
  <c r="AS94"/>
  <c r="P362" i="2" l="1"/>
  <c r="P136" s="1"/>
  <c r="AU96" i="1" s="1"/>
  <c r="AU95" s="1"/>
  <c r="AU94" s="1"/>
  <c r="T137" i="2"/>
  <c r="T362"/>
  <c r="R362"/>
  <c r="BK362"/>
  <c r="J362" s="1"/>
  <c r="J109" s="1"/>
  <c r="P137"/>
  <c r="R137"/>
  <c r="R136" s="1"/>
  <c r="BK137"/>
  <c r="J137" s="1"/>
  <c r="J99" s="1"/>
  <c r="J363"/>
  <c r="J110"/>
  <c r="AY94" i="1"/>
  <c r="BA94"/>
  <c r="W30" s="1"/>
  <c r="AY95"/>
  <c r="BB94"/>
  <c r="AX94"/>
  <c r="F35" i="2"/>
  <c r="AZ96" i="1" s="1"/>
  <c r="AZ95" s="1"/>
  <c r="AV95" s="1"/>
  <c r="AT95" s="1"/>
  <c r="J35" i="2"/>
  <c r="AV96" i="1" s="1"/>
  <c r="AT96" s="1"/>
  <c r="T136" i="2" l="1"/>
  <c r="BK136"/>
  <c r="J136" s="1"/>
  <c r="J32" s="1"/>
  <c r="AG96" i="1" s="1"/>
  <c r="AG95" s="1"/>
  <c r="AN95" s="1"/>
  <c r="AW94"/>
  <c r="AK30" s="1"/>
  <c r="AZ94"/>
  <c r="W29" s="1"/>
  <c r="W31"/>
  <c r="J98" i="2" l="1"/>
  <c r="AN96" i="1"/>
  <c r="J41" i="2"/>
  <c r="AG94" i="1"/>
  <c r="AK26" s="1"/>
  <c r="AV94"/>
  <c r="AK29" s="1"/>
  <c r="AK35" l="1"/>
  <c r="AT94"/>
  <c r="AN94" l="1"/>
</calcChain>
</file>

<file path=xl/sharedStrings.xml><?xml version="1.0" encoding="utf-8"?>
<sst xmlns="http://schemas.openxmlformats.org/spreadsheetml/2006/main" count="4298" uniqueCount="710">
  <si>
    <t>Export Komplet</t>
  </si>
  <si>
    <t/>
  </si>
  <si>
    <t>2.0</t>
  </si>
  <si>
    <t>ZAMOK</t>
  </si>
  <si>
    <t>False</t>
  </si>
  <si>
    <t>{a58cd4c3-df23-4f7e-9544-03d5f69cb05e}</t>
  </si>
  <si>
    <t>0,01</t>
  </si>
  <si>
    <t>21</t>
  </si>
  <si>
    <t>15</t>
  </si>
  <si>
    <t>REKAPITULACE STAVBY</t>
  </si>
  <si>
    <t>v ---  níže se nacházejí doplnkové a pomocné údaje k sestavám  --- v</t>
  </si>
  <si>
    <t>Návod na vyplnění</t>
  </si>
  <si>
    <t>0,001</t>
  </si>
  <si>
    <t>Kód:</t>
  </si>
  <si>
    <t>19-043-239-SR</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</si>
  <si>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</si>
  <si>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</si>
  <si>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železniční zastávky Náměšť na Hané</t>
  </si>
  <si>
    <t>KSO:</t>
  </si>
  <si>
    <t>CC-CZ:</t>
  </si>
  <si>
    <t>Místo:</t>
  </si>
  <si>
    <t xml:space="preserve"> </t>
  </si>
  <si>
    <t>Datum:</t>
  </si>
  <si>
    <t>28. 5. 2020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</si>
  <si>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</si>
  <si>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</si>
  <si>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</si>
  <si>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</si>
  <si>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</si>
  <si>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</si>
  <si>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</si>
  <si>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</si>
  <si>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</si>
  <si>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</si>
  <si>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</si>
  <si>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</si>
  <si>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</si>
  <si>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</si>
  <si>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</si>
  <si>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</si>
  <si>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</si>
  <si>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</si>
  <si>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</si>
  <si>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</si>
  <si>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</si>
  <si>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</si>
  <si>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</si>
  <si>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</si>
  <si>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</si>
  <si>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</si>
  <si>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</si>
  <si>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</si>
  <si>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</si>
  <si>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</si>
  <si>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</si>
  <si>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</si>
  <si>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</si>
  <si>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</si>
  <si>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</si>
  <si>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</si>
  <si>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</si>
  <si>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</si>
  <si>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</si>
  <si>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</si>
  <si>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</si>
  <si>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</si>
  <si>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</si>
  <si>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</si>
  <si>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</si>
  <si>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</si>
  <si>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</si>
  <si>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</si>
  <si>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</si>
  <si>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</si>
  <si>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</si>
  <si>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</si>
  <si>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</si>
  <si>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t>
  </si>
  <si>
    <t>Stavební objekty</t>
  </si>
  <si>
    <t>STA</t>
  </si>
  <si>
    <t>1</t>
  </si>
  <si>
    <t>{953ac2e8-0ca7-4c5e-b1c2-5213ea47f10d}</t>
  </si>
  <si>
    <t>2</t>
  </si>
  <si>
    <t>/</t>
  </si>
  <si>
    <t>SO 02-05</t>
  </si>
  <si>
    <t>Přístřešek pro cestující</t>
  </si>
  <si>
    <t>Soupis</t>
  </si>
  <si>
    <t>{d3b80722-7398-4dcb-a76b-c5b5713ee3f2}</t>
  </si>
  <si>
    <t>KRYCÍ LIST SOUPISU PRACÍ</t>
  </si>
  <si>
    <t>Objekt:</t>
  </si>
  <si>
    <t>SO - Stavební objekty</t>
  </si>
  <si>
    <t>Soupis:</t>
  </si>
  <si>
    <t>SO 02-05 - Přístřešek pro cestující</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</si>
  <si>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</si>
  <si>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</si>
  <si>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</si>
  <si>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</si>
  <si>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</si>
  <si>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</si>
  <si>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</si>
  <si>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</si>
  <si>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</si>
  <si>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</si>
  <si>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</si>
  <si>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</si>
  <si>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</si>
  <si>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</si>
  <si>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</si>
  <si>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</si>
  <si>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762 - Konstrukce tesařské</t>
  </si>
  <si>
    <t xml:space="preserve">    764 - Konstrukce klempířské</t>
  </si>
  <si>
    <t xml:space="preserve">    765 - Krytina skládaná</t>
  </si>
  <si>
    <t xml:space="preserve">    781 - Dokončovací práce - obklady</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</si>
  <si>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</si>
  <si>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</si>
  <si>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</si>
  <si>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</si>
  <si>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</si>
  <si>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</si>
  <si>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</si>
  <si>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</si>
  <si>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</si>
  <si>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</si>
  <si>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</si>
  <si>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</si>
  <si>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</si>
  <si>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</si>
  <si>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</si>
  <si>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</si>
  <si>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</si>
  <si>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</si>
  <si>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</si>
  <si>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131251102</t>
  </si>
  <si>
    <t>Hloubení jam nezapažených v hornině třídy těžitelnosti I, skupiny 3 objem do 50 m3 strojně</t>
  </si>
  <si>
    <t>m3</t>
  </si>
  <si>
    <t>CS ÚRS 2020 01</t>
  </si>
  <si>
    <t>4</t>
  </si>
  <si>
    <t>2136690933</t>
  </si>
  <si>
    <t>PP</t>
  </si>
  <si>
    <t>Hloubení nezapažených jam a zářezů strojně s urovnáním dna do předepsaného profilu a spádu v hornině třídy těžitelnosti I skupiny 3 přes 20 do 50 m3</t>
  </si>
  <si>
    <t>PSC</t>
  </si>
  <si>
    <t xml:space="preserve">Poznámka k souboru cen:_x000D_
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 </t>
  </si>
  <si>
    <t>VV</t>
  </si>
  <si>
    <t>Vykopávka pro založení přístřešku</t>
  </si>
  <si>
    <t>3,3079*13</t>
  </si>
  <si>
    <t>132212211</t>
  </si>
  <si>
    <t>Hloubení rýh š do 2000 mm v soudržných horninách třídy těžitelnosti I, skupiny 3 ručně</t>
  </si>
  <si>
    <t>-230830179</t>
  </si>
  <si>
    <t>Hloubení rýh šířky přes 800 do 2 000 mm ručně zapažených i nezapažených, s urovnáním dna do předepsaného profilu a spádu v hornině třídy těžitelnosti I skupiny 3 soudržných</t>
  </si>
  <si>
    <t xml:space="preserve">Poznámka k souboru cen:_x000D_
1. V cenách jsou započteny i náklady na: a) přehození výkopku na přilehlém terénu na vzdálenost do 3 m od podélné osy rýhy nebo naložení výkopku na dopravní prostředek, </t>
  </si>
  <si>
    <t>hloubení rýhy pro spádovaný trativod</t>
  </si>
  <si>
    <t>měřeno digitálně</t>
  </si>
  <si>
    <t>0,6481*15</t>
  </si>
  <si>
    <t>3</t>
  </si>
  <si>
    <t>174111101</t>
  </si>
  <si>
    <t>Zásyp jam, šachet rýh nebo kolem objektů sypaninou se zhutněním ručně</t>
  </si>
  <si>
    <t>1601215248</t>
  </si>
  <si>
    <t>Zásyp sypaninou z jakékoliv horniny ručně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</si>
  <si>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t>
  </si>
  <si>
    <t>Zpětný zásyp kolem přístřešku z nové zeminy</t>
  </si>
  <si>
    <t>0,566*21,6</t>
  </si>
  <si>
    <t>M</t>
  </si>
  <si>
    <t>10364100</t>
  </si>
  <si>
    <t>zemina pro terénní úpravy - tříděná</t>
  </si>
  <si>
    <t>t</t>
  </si>
  <si>
    <t>8</t>
  </si>
  <si>
    <t>851346140</t>
  </si>
  <si>
    <t>12,226*1,9 'Přepočtené koeficientem množství</t>
  </si>
  <si>
    <t>5</t>
  </si>
  <si>
    <t>181411131</t>
  </si>
  <si>
    <t>Založení parkového trávníku výsevem plochy do 1000 m2 v rovině a ve svahu do 1:5</t>
  </si>
  <si>
    <t>m2</t>
  </si>
  <si>
    <t>-1505892287</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</si>
  <si>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</si>
  <si>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</si>
  <si>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zatravnění</t>
  </si>
  <si>
    <t>1,5*21,6</t>
  </si>
  <si>
    <t>6</t>
  </si>
  <si>
    <t>00572410</t>
  </si>
  <si>
    <t>osivo směs travní parková</t>
  </si>
  <si>
    <t>kg</t>
  </si>
  <si>
    <t>1235492682</t>
  </si>
  <si>
    <t>32,4*0,015 'Přepočtené koeficientem množství</t>
  </si>
  <si>
    <t>7</t>
  </si>
  <si>
    <t>R18600</t>
  </si>
  <si>
    <t>Zalévání vodou</t>
  </si>
  <si>
    <t>R - pol</t>
  </si>
  <si>
    <t>-1686028486</t>
  </si>
  <si>
    <t>Zalévání vodou
položka zahrnuje:
- veškerý materiál, výrobky a polotovary, včetně mimostaveništní a vnitrostaveništní dopravy (rovněž přesuny), včetně naložení a složení, případně s uložením</t>
  </si>
  <si>
    <t>uvažováno 10l/m2</t>
  </si>
  <si>
    <t>32,4*10/1000</t>
  </si>
  <si>
    <t>Zakládání</t>
  </si>
  <si>
    <t>211531111</t>
  </si>
  <si>
    <t>Výplň odvodňovacích žeber nebo trativodů kamenivem hrubým drceným frakce 16 až 63 mm</t>
  </si>
  <si>
    <t>1587068354</t>
  </si>
  <si>
    <t>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</si>
  <si>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</si>
  <si>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Výplň trativodní rýhy nenamrzavým materiálem</t>
  </si>
  <si>
    <t xml:space="preserve">měřeno digitálně </t>
  </si>
  <si>
    <t>0,7776*15</t>
  </si>
  <si>
    <t>9</t>
  </si>
  <si>
    <t>211971110</t>
  </si>
  <si>
    <t>Zřízení opláštění žeber nebo trativodů geotextilií v rýze nebo zářezu sklonu do 1:2</t>
  </si>
  <si>
    <t>-1667866099</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</si>
  <si>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</si>
  <si>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</si>
  <si>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Dle příloh projektanta (výkresy řezu a půdorysu) - měřeno digitálně</t>
  </si>
  <si>
    <t>Návlek z geotextílie pro peforovanou drenážní trubku DN160</t>
  </si>
  <si>
    <t>2*3,14*0,08*15</t>
  </si>
  <si>
    <t>Opláštění vsakovacího příkopu na styku rostlého terénu se zásypem kamenivem</t>
  </si>
  <si>
    <t>(2*1,06+0,3)*15+0,8*2</t>
  </si>
  <si>
    <t>Součet</t>
  </si>
  <si>
    <t>10</t>
  </si>
  <si>
    <t>69311006</t>
  </si>
  <si>
    <t>geotextilie tkaná separační, filtrační, výztužná PP pevnost v tahu 15kN/m</t>
  </si>
  <si>
    <t>-1010553863</t>
  </si>
  <si>
    <t>45,436*1,15 'Přepočtené koeficientem množství</t>
  </si>
  <si>
    <t>11</t>
  </si>
  <si>
    <t>213311113</t>
  </si>
  <si>
    <t>Polštáře zhutněné pod základy z kameniva drceného frakce 16 až 63 mm</t>
  </si>
  <si>
    <t>25286228</t>
  </si>
  <si>
    <t>Polštáře zhutněné pod základy  z kameniva hrubého drceného, frakce 16 - 63 mm</t>
  </si>
  <si>
    <t xml:space="preserve">Poznámka k souboru cen:_x000D_
1. Ceny jsou určeny pro jakoukoliv míru zhutnění. 2. V cenách jsou započteny i náklady na urovnání povrchu polštáře. </t>
  </si>
  <si>
    <t>hutněná štěrkodrť fr. 0-22 tl. 250 mm</t>
  </si>
  <si>
    <t>0,7776*12,8</t>
  </si>
  <si>
    <t>0,25*0,25*3,36</t>
  </si>
  <si>
    <t>12</t>
  </si>
  <si>
    <t>R273313711</t>
  </si>
  <si>
    <t>Podkladní vrstva z betonu tř. C 20/25</t>
  </si>
  <si>
    <t>281787542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</si>
  <si>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</si>
  <si>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podkladní beton pod základovou desku tl. 150 mm</t>
  </si>
  <si>
    <t>2,56*12,8*0,15</t>
  </si>
  <si>
    <t>13</t>
  </si>
  <si>
    <t>273321611</t>
  </si>
  <si>
    <t>Základové desky ze ŽB bez zvýšených nároků na prostředí tř. C 30/37</t>
  </si>
  <si>
    <t>-1279824941</t>
  </si>
  <si>
    <t>Základy z betonu železového (bez výztuže) desky z betonu bez zvláštních nároků na prostředí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</si>
  <si>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</si>
  <si>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Základová deska přístřešku tl. 250 mm</t>
  </si>
  <si>
    <t>2,36*12,6*0,25</t>
  </si>
  <si>
    <t>14</t>
  </si>
  <si>
    <t>273362021</t>
  </si>
  <si>
    <t>Výztuž základových desek svařovanými sítěmi Kari</t>
  </si>
  <si>
    <t>-939339399</t>
  </si>
  <si>
    <t>Výztuž základů desek ze svařovaných sítí z drátů typu KARI</t>
  </si>
  <si>
    <t xml:space="preserve">Poznámka k souboru cen:_x000D_
1. Ceny platí pro desky rovné, s náběhy, hřibové nebo upnuté do žeber včetně výztuže těchto žeber. </t>
  </si>
  <si>
    <t>Výztuž ŽB základové desky kari sítí 8/100</t>
  </si>
  <si>
    <t>uvažovaná hmotnost 7,9 kg/m2</t>
  </si>
  <si>
    <t>2,36*12,6*7,9*2/1000</t>
  </si>
  <si>
    <t>274351121</t>
  </si>
  <si>
    <t>Zřízení bednění základových pasů rovného</t>
  </si>
  <si>
    <t>2118780449</t>
  </si>
  <si>
    <t>Bednění základů pasů rovné zřízení</t>
  </si>
  <si>
    <t xml:space="preserve">Poznámka k souboru cen:_x000D_
1. Ceny jsou určeny pro bednění ve volném prostranství, ve volných nebo zapažených jamách, rýhách a šachtách. 2. Kruhové nebo obloukové bednění poloměru do 1 m se oceňuje individuálně. </t>
  </si>
  <si>
    <t>Zřízení bednění základových konstrukcí</t>
  </si>
  <si>
    <t>3,36*0,25*2+13,1*0,25*2</t>
  </si>
  <si>
    <t>2,56*0,15*2+12,8*0,15*2</t>
  </si>
  <si>
    <t>2,36*0,25*2+12,6*0,25*2</t>
  </si>
  <si>
    <t>16</t>
  </si>
  <si>
    <t>274351122</t>
  </si>
  <si>
    <t>Odstranění bednění základových pasů rovného</t>
  </si>
  <si>
    <t>-1697017356</t>
  </si>
  <si>
    <t>Bednění základů pasů rovné odstranění</t>
  </si>
  <si>
    <t>Odstranění bednění záklových vrstev; viz položka č. 274351121</t>
  </si>
  <si>
    <t>20,318</t>
  </si>
  <si>
    <t>17</t>
  </si>
  <si>
    <t>212751106</t>
  </si>
  <si>
    <t>Trativod z drenážních trubek flexibilních PVC-U SN 4 perforace 360° včetně lože otevřený výkop DN 160 pro meliorace</t>
  </si>
  <si>
    <t>m</t>
  </si>
  <si>
    <t>828041112</t>
  </si>
  <si>
    <t>Trativody z drenážních a melioračních trubek pro meliorace, dočasné nebo odlehčovací drenáže se zřízením štěrkového lože pod trubky a s jejich obsypem v otevřeném výkopu trubka flexibilní PVC-U SN 4 celoperforovaná 360° DN 160</t>
  </si>
  <si>
    <t xml:space="preserve">Poznámka k souboru cen:_x000D_
1.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 </t>
  </si>
  <si>
    <t>Spádový trativod DN160 uložen v rýze</t>
  </si>
  <si>
    <t>18</t>
  </si>
  <si>
    <t>212751135</t>
  </si>
  <si>
    <t>Trativod z drenážních trubek flexibilních PVC-U SN 4 neperforovaná včetně lože otevřený výkop DN 125 pro meliorace</t>
  </si>
  <si>
    <t>-1516518068</t>
  </si>
  <si>
    <t>Trativody z drenážních a melioračních trubek pro meliorace, dočasné nebo odlehčovací drenáže se zřízením štěrkového lože pod trubky a s jejich obsypem v otevřeném výkopu trubka flexibilní PVC-U SN 4 neperforovaná DN 125</t>
  </si>
  <si>
    <t>Svod dešťové vody z odvodňovacího žlabu a svod ze střechy do trativodní rýhy; včetně napojení na koncové výtoky odvodňovacího žlabu a napojení na</t>
  </si>
  <si>
    <t>vsakovací trativod</t>
  </si>
  <si>
    <t>2*7,2</t>
  </si>
  <si>
    <t>Svislé a kompletní konstrukce</t>
  </si>
  <si>
    <t>19</t>
  </si>
  <si>
    <t>R31123112</t>
  </si>
  <si>
    <t>D+M svislá nonsná prefabrikovaná konstrukce tvaru UUU</t>
  </si>
  <si>
    <t>soubor</t>
  </si>
  <si>
    <t>-170134212</t>
  </si>
  <si>
    <t xml:space="preserve">D+M; Svislá nosná prefabrikovaná konstrukce tvaru UUU vč. trubkování pro napojení světel
položka obsahuje:
- vnitrostaveništní i mimostaveništní přesun hmot
- dodávku a typové prefabrikované konstrukce požadované kvality dle projektové dokumentace
- montáž prefabrikované konstrukce na základovou desku dle projektové dokumentace
- uzemnění konstrukce přístřešku
- kotvení konstrukce krovu do prefabrikovaných panelů
</t>
  </si>
  <si>
    <t>Vodorovné konstrukce</t>
  </si>
  <si>
    <t>20</t>
  </si>
  <si>
    <t>451577777</t>
  </si>
  <si>
    <t>Podklad nebo lože pod dlažbu vodorovný nebo do sklonu 1:5 z kameniva těženého tl do 100 mm</t>
  </si>
  <si>
    <t>866393858</t>
  </si>
  <si>
    <t>Podklad nebo lože pod dlažbu (přídlažbu)  v ploše vodorovné nebo ve sklonu do 1:5, tloušťky od 30 do 100 mm z kameniva těženého</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</si>
  <si>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</si>
  <si>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Podkladní hutněná vrstva štěrkodrti fr. 8/16 tl. 150 mm</t>
  </si>
  <si>
    <t>48,3</t>
  </si>
  <si>
    <t>451579777</t>
  </si>
  <si>
    <t>Příplatek ZKD 10 mm tl nad 100 mm u podkladu nebo lože pod dlažbu z kameniva těženého</t>
  </si>
  <si>
    <t>945166615</t>
  </si>
  <si>
    <t>Podklad nebo lože pod dlažbu (přídlažbu)  Příplatek k cenám za každých dalších i započatých 10 mm tloušťky podkladu nebo lože přes 100 mm z kameniva těženého</t>
  </si>
  <si>
    <t>Příplatek za každých 10mm podkladu nad 100 mm</t>
  </si>
  <si>
    <t>viz položka č. 451577777</t>
  </si>
  <si>
    <t>48,3*(15-10)</t>
  </si>
  <si>
    <t>Komunikace pozemní</t>
  </si>
  <si>
    <t>22</t>
  </si>
  <si>
    <t>596811120</t>
  </si>
  <si>
    <t>Kladení betonové dlažby komunikací pro pěší do lože z kameniva vel do 0,09 m2 plochy do 50 m2</t>
  </si>
  <si>
    <t>-1414008217</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</si>
  <si>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</si>
  <si>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</si>
  <si>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Kladení impregnované betonové dlažby t. 60 mm vč. lože</t>
  </si>
  <si>
    <t>23</t>
  </si>
  <si>
    <t>59245021</t>
  </si>
  <si>
    <t>dlažba tvar čtverec betonová 200x200x60mm přírodní</t>
  </si>
  <si>
    <t>-1972840346</t>
  </si>
  <si>
    <t>48,3*1,05 'Přepočtené koeficientem množství</t>
  </si>
  <si>
    <t>Trubní vedení</t>
  </si>
  <si>
    <t>24</t>
  </si>
  <si>
    <t>877265271</t>
  </si>
  <si>
    <t>Montáž lapače střešních splavenin z tvrdého PVC-systém KG DN 110</t>
  </si>
  <si>
    <t>kus</t>
  </si>
  <si>
    <t>281080742</t>
  </si>
  <si>
    <t>Montáž tvarovek na kanalizačním potrubí z trub z plastu  z tvrdého PVC nebo z polypropylenu v otevřeném výkopu lapačů střešních splavenin DN 100</t>
  </si>
  <si>
    <t xml:space="preserve">Poznámka k souboru cen:_x000D_
1. V cenách nejsou započteny náklady na dodání tvarovek. Tvarovky se oceňují ve ve specifikaci. </t>
  </si>
  <si>
    <t>dle půdorysu přístřešku</t>
  </si>
  <si>
    <t>25</t>
  </si>
  <si>
    <t>R8763215</t>
  </si>
  <si>
    <t>plastový lapač splavenin DN100</t>
  </si>
  <si>
    <t>-1779282265</t>
  </si>
  <si>
    <t>Ostatní konstrukce a práce, bourání</t>
  </si>
  <si>
    <t>26</t>
  </si>
  <si>
    <t>916231213</t>
  </si>
  <si>
    <t>Osazení chodníkového obrubníku betonového stojatého s boční opěrou do lože z betonu prostého</t>
  </si>
  <si>
    <t>-1143474331</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</si>
  <si>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</si>
  <si>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</si>
  <si>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chodníkového obrubníku stojatého</t>
  </si>
  <si>
    <t>21,6</t>
  </si>
  <si>
    <t>27</t>
  </si>
  <si>
    <t>59217017</t>
  </si>
  <si>
    <t>obrubník betonový chodníkový 1000x100x250mm</t>
  </si>
  <si>
    <t>842278822</t>
  </si>
  <si>
    <t>21,6*1,05 'Přepočtené koeficientem množství</t>
  </si>
  <si>
    <t>28</t>
  </si>
  <si>
    <t>935113211</t>
  </si>
  <si>
    <t>Osazení odvodňovacího betonového žlabu s krycím roštem šířky do 200 mm</t>
  </si>
  <si>
    <t>292609595</t>
  </si>
  <si>
    <t>Osazení odvodňovacího žlabu s krycím roštem  betonového šířky do 200 mm</t>
  </si>
  <si>
    <t xml:space="preserve">Poznámka k souboru cen:_x000D_
1. V cenách jsou započteny i náklady na předepsané obetonování a lože z betonu. 2. V cenách nejsou započteny náklady na odvodňovací žlab s příslušenstvím; tyto náklady se oceňují ve specifikaci. </t>
  </si>
  <si>
    <t>Odvodňovací žlab před přístřeškem vč. koncových výtoků DN100; dle půdorysu přístřešku</t>
  </si>
  <si>
    <t>13,8</t>
  </si>
  <si>
    <t>29</t>
  </si>
  <si>
    <t>R59227010</t>
  </si>
  <si>
    <t>žlab odvodňovací polymerbetonový DN200 se spádem dna 0,5% a ochrannou litinovou hranou</t>
  </si>
  <si>
    <t>1809346284</t>
  </si>
  <si>
    <t>žlab odvodňovací polymerbetonový DN200 se spádem dna 0,5%, ochrannou litinovou hranou, bezpečnostní stykovou drážkou, litinovým můstkovým roštem</t>
  </si>
  <si>
    <t>30</t>
  </si>
  <si>
    <t>936104213</t>
  </si>
  <si>
    <t>Montáž odpadkového koše kotevními šrouby na pevný podklad</t>
  </si>
  <si>
    <t>1581449428</t>
  </si>
  <si>
    <t>Montáž odpadkového koše  přichycením kotevními šrouby</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</si>
  <si>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</si>
  <si>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viz výpis výrobků mobiliáře - M2</t>
  </si>
  <si>
    <t>31</t>
  </si>
  <si>
    <t>R74910133</t>
  </si>
  <si>
    <t>koš odpadkový s vyjímatelnou plechovou vložkou a zámkem 60l</t>
  </si>
  <si>
    <t>1467645342</t>
  </si>
  <si>
    <t>koš odpadkový s vyjímatelnou plechovou vložkou a zámkem 60l dle PD</t>
  </si>
  <si>
    <t>P</t>
  </si>
  <si>
    <t xml:space="preserve">Poznámka k položce:_x000D_
položka obsahuje:_x000D_
_x000D_
- dodávku odpadkového koše požadované kvality a popisu dle projektové dokumentace (výpis výrobků mobiliáře - M2)_x000D_
- veškeré montážní doplňky. kotevní i spojovací materiál_x000D_
</t>
  </si>
  <si>
    <t>32</t>
  </si>
  <si>
    <t>R936124114</t>
  </si>
  <si>
    <t>Montáž lavičky ocelové kotvené ocelovými hmoždinkami do železobetonové stěny</t>
  </si>
  <si>
    <t>-968013513</t>
  </si>
  <si>
    <t>Poznámka k položce:_x000D_
položka obsahuje:_x000D_
_x000D_
- přípravu pracoviště pře provedením úkonu_x000D_
- veškeré potřebné montážní práce (spojovací materiál v ceně dodávky lavičky)_x000D_
- přesun hmot_x000D_
_x000D_
Montáže tvoří dvou a třílavičkové celky.</t>
  </si>
  <si>
    <t>viz výpis výrobků mobiliáře - M1</t>
  </si>
  <si>
    <t>33</t>
  </si>
  <si>
    <t>R74910113</t>
  </si>
  <si>
    <t>ocelová lavička s členěným ocelovým povrchem a opěrkami</t>
  </si>
  <si>
    <t>-78536408</t>
  </si>
  <si>
    <t xml:space="preserve">ocelová lavička s členěným ocelovým povrchem a opěrkami dle PD
</t>
  </si>
  <si>
    <t>Poznámka k položce:_x000D_
Položka obsahuje:_x000D_
_x000D_
- dodávku lavičky požadované kvality a popisu dle projektové dokumentace (výpis výrobků mobiliáře - M1)_x000D_
- veškerý potřebný spojovací a kotevní materiál, doplňky</t>
  </si>
  <si>
    <t>34</t>
  </si>
  <si>
    <t>961044111</t>
  </si>
  <si>
    <t>Bourání základů z betonu prostého</t>
  </si>
  <si>
    <t>1040605605</t>
  </si>
  <si>
    <t>Bourání základů z betonu  prostého</t>
  </si>
  <si>
    <t>Bourání základů stávajícího dřevěného přístřešku</t>
  </si>
  <si>
    <t>(3,1*5,1-2,6*4,5)*1</t>
  </si>
  <si>
    <t>35</t>
  </si>
  <si>
    <t>981011111</t>
  </si>
  <si>
    <t>Demolice budov dřevěných jednostranně obitých postupným rozebíráním</t>
  </si>
  <si>
    <t>1918400608</t>
  </si>
  <si>
    <t>Demolice budov  postupným rozebíráním dřevěných lehkých jednostranně obitých</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</si>
  <si>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</si>
  <si>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Rozebrání stávajícího dřevěného přístřešku; dle TZ</t>
  </si>
  <si>
    <t>3,1*5,1*2,7</t>
  </si>
  <si>
    <t>36</t>
  </si>
  <si>
    <t>R02000001</t>
  </si>
  <si>
    <t>Odpojení od inženýrských sítí</t>
  </si>
  <si>
    <t>1949699059</t>
  </si>
  <si>
    <t>odpojení sdělovaího kabelu ČD Telemtaika</t>
  </si>
  <si>
    <t>37</t>
  </si>
  <si>
    <t>R93610421</t>
  </si>
  <si>
    <t>Montáž zasklené vitríny kotvené do ŽB</t>
  </si>
  <si>
    <t>125955400</t>
  </si>
  <si>
    <t>viz výpis výrobků mobiliáře - M3</t>
  </si>
  <si>
    <t>38</t>
  </si>
  <si>
    <t>R7491013</t>
  </si>
  <si>
    <t>samostatná informační vitrína otevíravá s průhlednou výplní a bezpečnostním zámkem zobrazovací plochy 840x594 mm</t>
  </si>
  <si>
    <t>87840877</t>
  </si>
  <si>
    <t xml:space="preserve">Poznámka k položce:_x000D_
položka obsahuje:_x000D_
_x000D_
- dodávku vitríny požadované kvality a popisu dle projektové dokumentace (výpis výrobků mobiliáře - M3)_x000D_
- veškeré montážní doplňky. kotevní i spojovací materiál_x000D_
</t>
  </si>
  <si>
    <t>997</t>
  </si>
  <si>
    <t>Přesun sutě</t>
  </si>
  <si>
    <t>39</t>
  </si>
  <si>
    <t>R-015112</t>
  </si>
  <si>
    <t>POPLATKY ZA LIKVIDACI ODPADŮ NEKONTAMINOVANÝCH - 17 05 04 VYTĚŽENÉ ZEMINY A HORNINY - I. TŘÍDA TĚŽITELNOSTI VČ. DOPRAVY</t>
  </si>
  <si>
    <t>-972302434</t>
  </si>
  <si>
    <t>viz polkožka č. 131251102 a 132251251</t>
  </si>
  <si>
    <t>(43,003+9,722)*1,9</t>
  </si>
  <si>
    <t>40</t>
  </si>
  <si>
    <t>R-015138</t>
  </si>
  <si>
    <t>POPLATKY ZA LIKVIDACI ODPADŮ NEKONTAMINOVANÝCH - 17 02 01 DŘEVO Z DEMOLIC OBJEKTŮ VČ. DOPRAVY</t>
  </si>
  <si>
    <t>864714535</t>
  </si>
  <si>
    <t>Odpad z rozebrání přístřešku</t>
  </si>
  <si>
    <t>4,1*0,8</t>
  </si>
  <si>
    <t>41</t>
  </si>
  <si>
    <t>R-015140</t>
  </si>
  <si>
    <t>POPLATKY ZA LIKVIDACI ODPADŮ NEKONTAMINOVANÝCH - 17 01 01 BETON Z DEMOLIC OBJEKTŮ, ZÁKLADŮ TV, VČ. DOPRAVY</t>
  </si>
  <si>
    <t>1117539954</t>
  </si>
  <si>
    <t>viz položka č. 961044111</t>
  </si>
  <si>
    <t>4,110*2,2</t>
  </si>
  <si>
    <t>42</t>
  </si>
  <si>
    <t>R-062169</t>
  </si>
  <si>
    <t>POPLATKY ZA LIKVIDACI ODPADŮ NEKONTAMINOVANÝCH - 17 03 02 ODPAD ASFALTOVÝ BEZ DEHTU, VČ. DOPRAVY</t>
  </si>
  <si>
    <t>192555904</t>
  </si>
  <si>
    <t>Střešní krytina stávajího přístřešku</t>
  </si>
  <si>
    <t>17,391*4,5/1000</t>
  </si>
  <si>
    <t>998</t>
  </si>
  <si>
    <t>Přesun hmot</t>
  </si>
  <si>
    <t>43</t>
  </si>
  <si>
    <t>998011001</t>
  </si>
  <si>
    <t>Přesun hmot pro budovy zděné v do 6 m</t>
  </si>
  <si>
    <t>2102903550</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</si>
  <si>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</si>
  <si>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</si>
  <si>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</si>
  <si>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</si>
  <si>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762</t>
  </si>
  <si>
    <t>Konstrukce tesařské</t>
  </si>
  <si>
    <t>44</t>
  </si>
  <si>
    <t>762332531</t>
  </si>
  <si>
    <t>Montáž vázaných kcí krovů pravidelných z řeziva hoblovaného průřezové plochy do 120 cm2</t>
  </si>
  <si>
    <t>1743354146</t>
  </si>
  <si>
    <t>Montáž vázaných konstrukcí krovů  střech pultových, sedlových, valbových, stanových čtvercového nebo obdélníkového půdorysu, z řeziva hoblovaného průřezové plochy do 120 cm2</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</si>
  <si>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</si>
  <si>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dle výpisu řeziva krovu přístřešku</t>
  </si>
  <si>
    <t>kleština</t>
  </si>
  <si>
    <t>53,1</t>
  </si>
  <si>
    <t>45</t>
  </si>
  <si>
    <t>60512125</t>
  </si>
  <si>
    <t>hranol stavební řezivo průřezu do 120cm2 do dl 6m</t>
  </si>
  <si>
    <t>-1862511942</t>
  </si>
  <si>
    <t>0,3823</t>
  </si>
  <si>
    <t>prořez 20%</t>
  </si>
  <si>
    <t>0,3823*0,2</t>
  </si>
  <si>
    <t>46</t>
  </si>
  <si>
    <t>762332532</t>
  </si>
  <si>
    <t>Montáž vázaných kcí krovů pravidelných z řeziva hoblovaného průřezové plochy do 224 cm2</t>
  </si>
  <si>
    <t>57232299</t>
  </si>
  <si>
    <t>Montáž vázaných konstrukcí krovů  střech pultových, sedlových, valbových, stanových čtvercového nebo obdélníkového půdorysu, z řeziva hoblovaného průřezové plochy přes 120 do 224 cm2</t>
  </si>
  <si>
    <t>viz výpis řeziva krovu přístřešku</t>
  </si>
  <si>
    <t>vrcholová vaznice</t>
  </si>
  <si>
    <t>10,60</t>
  </si>
  <si>
    <t>nárožní krokev</t>
  </si>
  <si>
    <t>8,90</t>
  </si>
  <si>
    <t>sloupek</t>
  </si>
  <si>
    <t>4,80</t>
  </si>
  <si>
    <t>krokev</t>
  </si>
  <si>
    <t>43,90</t>
  </si>
  <si>
    <t>47</t>
  </si>
  <si>
    <t>60512130</t>
  </si>
  <si>
    <t>hranol stavební řezivo průřezu do 224cm2 do dl 6m</t>
  </si>
  <si>
    <t>1966803724</t>
  </si>
  <si>
    <t>0,2374</t>
  </si>
  <si>
    <t>0,2374*0,2</t>
  </si>
  <si>
    <t>0,1282</t>
  </si>
  <si>
    <t>0,1282*0,2</t>
  </si>
  <si>
    <t>0,0941</t>
  </si>
  <si>
    <t>0,0941*0,2</t>
  </si>
  <si>
    <t>0,5268</t>
  </si>
  <si>
    <t>0,5268*0,2</t>
  </si>
  <si>
    <t>48</t>
  </si>
  <si>
    <t>762332534</t>
  </si>
  <si>
    <t>Montáž vázaných kcí krovů pravidelných z řeziva hoblovaného průřezové plochy do 450 cm2</t>
  </si>
  <si>
    <t>-425460855</t>
  </si>
  <si>
    <t>Montáž vázaných konstrukcí krovů  střech pultových, sedlových, valbových, stanových čtvercového nebo obdélníkového půdorysu, z řeziva hoblovaného průřezové plochy přes 288 do 450 cm2</t>
  </si>
  <si>
    <t>pozednice</t>
  </si>
  <si>
    <t>21,20</t>
  </si>
  <si>
    <t>vaznice</t>
  </si>
  <si>
    <t>49</t>
  </si>
  <si>
    <t>60512140</t>
  </si>
  <si>
    <t>hranol stavební řezivo průřezu do 450cm2 do dl 6m</t>
  </si>
  <si>
    <t>-680072211</t>
  </si>
  <si>
    <t>0,6530</t>
  </si>
  <si>
    <t>0,6530*0,2</t>
  </si>
  <si>
    <t>0,3696</t>
  </si>
  <si>
    <t>0,3696*0,2</t>
  </si>
  <si>
    <t>50</t>
  </si>
  <si>
    <t>762341250</t>
  </si>
  <si>
    <t>Montáž bednění střech rovných a šikmých sklonu do 60° z hoblovaných prken</t>
  </si>
  <si>
    <t>-375975160</t>
  </si>
  <si>
    <t>Bednění a laťování montáž bednění střech rovných a šikmých sklonu do 60° s vyřezáním otvorů z prken hoblovaných</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</si>
  <si>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</si>
  <si>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prkna na pero a drážku</t>
  </si>
  <si>
    <t>40,50</t>
  </si>
  <si>
    <t>51</t>
  </si>
  <si>
    <t>60515111</t>
  </si>
  <si>
    <t>řezivo jehličnaté boční prkno 20-30mm</t>
  </si>
  <si>
    <t>-793032480</t>
  </si>
  <si>
    <t>0,81</t>
  </si>
  <si>
    <t>0,81*0,2</t>
  </si>
  <si>
    <t>52</t>
  </si>
  <si>
    <t>762395000</t>
  </si>
  <si>
    <t>Spojovací prostředky krovů, bednění, laťování, nadstřešních konstrukcí</t>
  </si>
  <si>
    <t>-1777912636</t>
  </si>
  <si>
    <t>Spojovací prostředky krovů, bednění a laťování, nadstřešních konstrukcí  svory, prkna, hřebíky, pásová ocel, vruty</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</si>
  <si>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</si>
  <si>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viz položky č. 60512125, 60512130, 60512140 a 60515111</t>
  </si>
  <si>
    <t>0,458+1,183+1,228+0,972</t>
  </si>
  <si>
    <t>53</t>
  </si>
  <si>
    <t>998762101</t>
  </si>
  <si>
    <t>Přesun hmot tonážní pro kce tesařské v objektech v do 6 m</t>
  </si>
  <si>
    <t>747341202</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</si>
  <si>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</si>
  <si>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</si>
  <si>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</si>
  <si>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</si>
  <si>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54</t>
  </si>
  <si>
    <t>764121452</t>
  </si>
  <si>
    <t>Krytina střechy rovné ze šablon z Al plechu do 10 ks/m2 sklonu do 30°</t>
  </si>
  <si>
    <t>51824487</t>
  </si>
  <si>
    <t>Krytina z hliníkového plechu s úpravou u okapů, prostupů a výčnělků ze šablon, počet kusů přes 4 do 10 ks/m2 do 30°</t>
  </si>
  <si>
    <t>viz výpis klempířských výrobků; vč. povrchové úpravy</t>
  </si>
  <si>
    <t>K1</t>
  </si>
  <si>
    <t>55</t>
  </si>
  <si>
    <t>764221414</t>
  </si>
  <si>
    <t>Oplechování nevětraného hřebene z Al plechu s hřebenovým plechem rš 330 mm</t>
  </si>
  <si>
    <t>-845540555</t>
  </si>
  <si>
    <t>Oplechování střešních prvků z hliníkového plechu hřebene nevětraného s použitím hřebenového plechu rš 330 mm</t>
  </si>
  <si>
    <t xml:space="preserve">Poznámka k souboru cen:_x000D_
1. V cenách 764 22-1405 až -3442 nejsou započteny náklady na podkladní plech, tyto se oceňují cenami souboru cen 764 02-14.. Podkladní plech z hliníkového plechu v rozvinuté šířce podle rš střešního prvku. </t>
  </si>
  <si>
    <t>10,2</t>
  </si>
  <si>
    <t>56</t>
  </si>
  <si>
    <t>764221444</t>
  </si>
  <si>
    <t>Oplechování nevětraného nároží s nárožním plechem z Al plechu rš 330 mm</t>
  </si>
  <si>
    <t>462589770</t>
  </si>
  <si>
    <t>Oplechování střešních prvků z hliníkového plechu nároží nevětraného s použitím nárožního plechu rš 330 mm</t>
  </si>
  <si>
    <t>8,8</t>
  </si>
  <si>
    <t>57</t>
  </si>
  <si>
    <t>764222434</t>
  </si>
  <si>
    <t>Oplechování rovné okapové hrany z Al plechu rš 330 mm</t>
  </si>
  <si>
    <t>-1694675852</t>
  </si>
  <si>
    <t>Oplechování střešních prvků z hliníkového plechu okapu okapovým plechem střechy rovné rš 330 mm</t>
  </si>
  <si>
    <t>58</t>
  </si>
  <si>
    <t>764223455</t>
  </si>
  <si>
    <t>Sněhový zachytávač krytiny z Al plechu průběžný jednotrubkový</t>
  </si>
  <si>
    <t>400860976</t>
  </si>
  <si>
    <t>Oplechování střešních prvků z hliníkového plechu sněhový zachytávač průbežný jednotrubkový</t>
  </si>
  <si>
    <t>Sněhový zachytávač v jedné řadě; viz poznámka ve výpise klempířských prvků "K1"; vč. povrchové úpravy</t>
  </si>
  <si>
    <t>59</t>
  </si>
  <si>
    <t>764521404</t>
  </si>
  <si>
    <t>Žlab podokapní půlkruhový z Al plechu rš 330 mm</t>
  </si>
  <si>
    <t>137782835</t>
  </si>
  <si>
    <t>Žlab podokapní z hliníkového plechu včetně háků a čel půlkruhový rš 330 mm</t>
  </si>
  <si>
    <t>K2</t>
  </si>
  <si>
    <t>60</t>
  </si>
  <si>
    <t>764521424</t>
  </si>
  <si>
    <t>Roh nebo kout půlkruhového podokapního žlabu z Al plechu rš 330 mm</t>
  </si>
  <si>
    <t>-807114013</t>
  </si>
  <si>
    <t>Žlab podokapní z hliníkového plechu včetně háků a čel roh nebo kout, žlabu půlkruhového rš 330 mm</t>
  </si>
  <si>
    <t>Rohy podokapního žlabu; vč. povrchové úpravy</t>
  </si>
  <si>
    <t>61</t>
  </si>
  <si>
    <t>764521444</t>
  </si>
  <si>
    <t>Kotlík oválný (trychtýřový) pro podokapní žlaby z Al plechu 330/100 mm</t>
  </si>
  <si>
    <t>1141442670</t>
  </si>
  <si>
    <t>Žlab podokapní z hliníkového plechu včetně háků a čel kotlík oválný (trychtýřový), rš žlabu/průměr svodu 330/100 mm</t>
  </si>
  <si>
    <t>K3</t>
  </si>
  <si>
    <t>62</t>
  </si>
  <si>
    <t>764527404</t>
  </si>
  <si>
    <t>Dilatace žlabů z Al plechu dilatačního vložením pásu s pryžovou vložkou rš 330 mm</t>
  </si>
  <si>
    <t>1173835815</t>
  </si>
  <si>
    <t>Dilatace žlabů z hliníkového plechu vložením dilatačního pásu s pryžovou vložkou rš 330 mm</t>
  </si>
  <si>
    <t>Dilatace podokapního žlabu</t>
  </si>
  <si>
    <t>2*0,33</t>
  </si>
  <si>
    <t>63</t>
  </si>
  <si>
    <t>764528422</t>
  </si>
  <si>
    <t>Svody kruhové včetně objímek, kolen, odskoků z Al plechu průměru 100 mm</t>
  </si>
  <si>
    <t>-860030633</t>
  </si>
  <si>
    <t>Svod z hliníkového plechu včetně objímek, kolen a odskoků kruhový, průměru 100 mm</t>
  </si>
  <si>
    <t>K4</t>
  </si>
  <si>
    <t>64</t>
  </si>
  <si>
    <t>998764101</t>
  </si>
  <si>
    <t>Přesun hmot tonážní pro konstrukce klempířské v objektech v do 6 m</t>
  </si>
  <si>
    <t>-148134896</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</si>
  <si>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</si>
  <si>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</si>
  <si>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</si>
  <si>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</si>
  <si>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65</t>
  </si>
  <si>
    <t>765191001</t>
  </si>
  <si>
    <t>Montáž pojistné hydroizolační nebo parotěsné fólie kladené ve sklonu do 20° lepením na bednění nebo izolaci</t>
  </si>
  <si>
    <t>-1038548568</t>
  </si>
  <si>
    <t>Montáž pojistné hydroizolační nebo parotěsné fólie kladené ve sklonu do 20° lepením (vodotěsné podstřeší) na bednění nebo tepelnou izolaci</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</si>
  <si>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</si>
  <si>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montáž systémové podkladní fólie pod plechové šablony</t>
  </si>
  <si>
    <t>66</t>
  </si>
  <si>
    <t>28329036</t>
  </si>
  <si>
    <t>fólie kontaktní difuzně propustná pro doplňkovou hydroizolační vrstvu, třívrstvá mikroporézní PP 150g/m2 s integrovanou samolepící páskou</t>
  </si>
  <si>
    <t>-412946147</t>
  </si>
  <si>
    <t>41*1,1 'Přepočtené koeficientem množství</t>
  </si>
  <si>
    <t>67</t>
  </si>
  <si>
    <t>765191091</t>
  </si>
  <si>
    <t>Příplatek k cenám montáž pojistné hydroizolační nebo parotěsné fólie za sklon přes 30°</t>
  </si>
  <si>
    <t>2006188400</t>
  </si>
  <si>
    <t>Montáž pojistné hydroizolační nebo parotěsné fólie Příplatek k cenám montáže na bednění nebo tepelnou izolaci za sklon přes 30°</t>
  </si>
  <si>
    <t>viz položka č. 765191001</t>
  </si>
  <si>
    <t>68</t>
  </si>
  <si>
    <t>998765101</t>
  </si>
  <si>
    <t>Přesun hmot tonážní pro krytiny skládané v objektech v do 6 m</t>
  </si>
  <si>
    <t>-747473714</t>
  </si>
  <si>
    <t>Přesun hmot pro krytiny skládané stanovený z hmotnosti přesunovaného materiálu vodorovná dopravní vzdálenost do 50 m na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</si>
  <si>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</si>
  <si>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781</t>
  </si>
  <si>
    <t>Dokončovací práce - obklady</t>
  </si>
  <si>
    <t>69</t>
  </si>
  <si>
    <t>781734112</t>
  </si>
  <si>
    <t>Montáž obkladů vnějších z obkladaček cihelných do 85 ks/m2 lepené flexibilním lepidlem</t>
  </si>
  <si>
    <t>1348523791</t>
  </si>
  <si>
    <t>Montáž obkladů vnějších stěn z obkladaček cihelných lepených flexibilním lepidlem přes 50 do 85 ks/m2</t>
  </si>
  <si>
    <t xml:space="preserve">Poznámka k souboru cen:_x000D_
1. Cenami lze oceňovat i obklady vápenopískovými pásky. </t>
  </si>
  <si>
    <t>Montáž obložení cihelnými pásky</t>
  </si>
  <si>
    <t>6,0674*3*2</t>
  </si>
  <si>
    <t>2,0887*2*2</t>
  </si>
  <si>
    <t>70</t>
  </si>
  <si>
    <t>R5952123</t>
  </si>
  <si>
    <t>pásek reliéfní cihlový imitace červeného cihlového zdiva 290x65mm</t>
  </si>
  <si>
    <t>1696880685</t>
  </si>
  <si>
    <t>viz položka č. 781734112</t>
  </si>
  <si>
    <t>44,759</t>
  </si>
  <si>
    <t>44,759*1,1 'Přepočtené koeficientem množství</t>
  </si>
  <si>
    <t>71</t>
  </si>
  <si>
    <t>998781101</t>
  </si>
  <si>
    <t>Přesun hmot tonážní pro obklady keramické v objektech v do 6 m</t>
  </si>
  <si>
    <t>2023992534</t>
  </si>
  <si>
    <t>Přesun hmot pro obklady keramické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</si>
  <si>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</si>
  <si>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</si>
  <si>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</si>
  <si>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72</t>
  </si>
  <si>
    <t>783201403</t>
  </si>
  <si>
    <t>Oprášení tesařských konstrukcí před provedením nátěru</t>
  </si>
  <si>
    <t>-1570970095</t>
  </si>
  <si>
    <t>Příprava podkladu tesařských konstrukcí před provedením nátěru oprášení</t>
  </si>
  <si>
    <t>pozdenice</t>
  </si>
  <si>
    <t>0,14*0,22*2+0,14*21,2*2+0,22*21,2*2</t>
  </si>
  <si>
    <t>0,14*0,22*2+0,14*12,0*2+0,22*12,0*2</t>
  </si>
  <si>
    <t>0,14*0,16*2+0,14*10,6*2+0,16*10,6*2</t>
  </si>
  <si>
    <t>0,12*0,12*2+0,12*8,90*4</t>
  </si>
  <si>
    <t>0,14*0,14*2+0,14*4,80*4</t>
  </si>
  <si>
    <t>0,1*0,12*2+0,1*43,90*2+0,12*43,90*2</t>
  </si>
  <si>
    <t>0,06*0,12*2+0,06*53,10*2+0,12*53,10*2</t>
  </si>
  <si>
    <t>bednění</t>
  </si>
  <si>
    <t>40,50*2</t>
  </si>
  <si>
    <t>73</t>
  </si>
  <si>
    <t>783213021</t>
  </si>
  <si>
    <t>Napouštěcí dvojnásobný syntetický biodní nátěr tesařských prvků nezabudovaných do konstrukce</t>
  </si>
  <si>
    <t>555804595</t>
  </si>
  <si>
    <t>Napouštěcí nátěr tesařských prvků proti dřevokazným houbám, hmyzu a plísním nezabudovaných do konstrukce dvojnásobný syntetický</t>
  </si>
  <si>
    <t xml:space="preserve">Poznámka k souboru cen:_x000D_
1. Položky souboru cen jsou určeny pro preventivní nátěr tesařských prvků natíraných před zabudováním do konstrukce. 2. Položky jednonásobného nátěru jsou určeny pro ochranu dřeva pod lazurovací nebo krycí nátěry do interiéru. 3. Položky dvojnásobného nátěru jsou určeny pro ochranu dřeva jako samostatného impregnačního nátěru prvků do interéru nebo pro ochranu dřeva pod lazurovací nebo krycí nátěry v exteriéru. </t>
  </si>
  <si>
    <t>viz položka č. 783201403</t>
  </si>
  <si>
    <t>156,931</t>
  </si>
  <si>
    <t>74</t>
  </si>
  <si>
    <t>783218111</t>
  </si>
  <si>
    <t>Lazurovací dvojnásobný syntetický nátěr tesařských konstrukcí</t>
  </si>
  <si>
    <t>-954001762</t>
  </si>
  <si>
    <t>Lazurovací nátěr tesařských konstrukcí dvojnásobný syntetický</t>
  </si>
  <si>
    <t>75</t>
  </si>
  <si>
    <t>783846503</t>
  </si>
  <si>
    <t>Antigraffiti nátěr trvalý do 100 cyklů odstranění graffiti hladkých betonových povrchů</t>
  </si>
  <si>
    <t>570887197</t>
  </si>
  <si>
    <t>Antigraffiti preventivní nátěr omítek hladkých betonových povrchů trvalý pro opakované odstraňování graffiti v počtu do 100 cyklů</t>
  </si>
  <si>
    <t>antivandal nátěr betonových kcí</t>
  </si>
  <si>
    <t>plocha zdi</t>
  </si>
  <si>
    <t>2,83*3,75*6</t>
  </si>
  <si>
    <t>0,25*2,83*8</t>
  </si>
  <si>
    <t>odečet lícového zdiva</t>
  </si>
  <si>
    <t>-2,09*2,9*6</t>
  </si>
  <si>
    <t>plocha zdiva</t>
  </si>
  <si>
    <t>1,8*2,83*8</t>
  </si>
  <si>
    <t>-1*2*8</t>
  </si>
  <si>
    <t>76</t>
  </si>
  <si>
    <t>783846533</t>
  </si>
  <si>
    <t>Antigraffiti nátěr trvalý do 100 cyklů odstranění graffiti lícového zdiva</t>
  </si>
  <si>
    <t>195699633</t>
  </si>
  <si>
    <t>Antigraffiti preventivní nátěr omítek hladkých zdiva lícového trvalý pro opakované odstraňování graffiti v počtu do 100 cyklů</t>
  </si>
  <si>
    <t>lícové zdivo</t>
  </si>
  <si>
    <t>2,09*2,9*6</t>
  </si>
  <si>
    <t>1*2*8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</si>
</sst>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2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91440</xdr:colOff>
      <xdr:row>74</xdr:row>
      <xdr:rowOff>119634</xdr:rowOff>
    </xdr:to>
    <xdr:pic>
      <xdr:nvPicPr>
        <xdr:cNvPr id="3" name="Obrázek 2" descr="1_E_02_02_SO0205_11.jpg"/>
        <xdr:cNvPicPr>
          <a:picLocks noChangeAspect="1"/>
        </xdr:cNvPicPr>
      </xdr:nvPicPr>
      <xdr:blipFill>
        <a:blip xmlns:r="http://schemas.openxmlformats.org/officeDocument/2006/relationships" r:embed="rId1" cstate="print"/>
        <a:stretch>
          <a:fillRect/>
        </a:stretch>
      </xdr:blipFill>
      <xdr:spPr>
        <a:xfrm>
          <a:off x="0" y="0"/>
          <a:ext cx="7559040" cy="106923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
  <sheetViews>
    <sheetView tabSelected="1" topLeftCell="A37" workbookViewId="0"/>
  </sheetViews>
  <sheetFormatPr defaultRowHeight="11.2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sheetPr>
    <pageSetUpPr fitToPage="1"/>
  </sheetPr>
  <dimension ref="A1:CM98"/>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7"/>
      <c r="AS2" s="267"/>
      <c r="AT2" s="267"/>
      <c r="AU2" s="267"/>
      <c r="AV2" s="267"/>
      <c r="AW2" s="267"/>
      <c r="AX2" s="267"/>
      <c r="AY2" s="267"/>
      <c r="AZ2" s="267"/>
      <c r="BA2" s="267"/>
      <c r="BB2" s="267"/>
      <c r="BC2" s="267"/>
      <c r="BD2" s="267"/>
      <c r="BE2" s="26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03" t="s">
        <v>14</v>
      </c>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22"/>
      <c r="AQ5" s="22"/>
      <c r="AR5" s="20"/>
      <c r="BE5" s="300" t="s">
        <v>15</v>
      </c>
      <c r="BS5" s="17" t="s">
        <v>6</v>
      </c>
    </row>
    <row r="6" spans="1:74" s="1" customFormat="1" ht="36.950000000000003" customHeight="1">
      <c r="B6" s="21"/>
      <c r="C6" s="22"/>
      <c r="D6" s="28" t="s">
        <v>16</v>
      </c>
      <c r="E6" s="22"/>
      <c r="F6" s="22"/>
      <c r="G6" s="22"/>
      <c r="H6" s="22"/>
      <c r="I6" s="22"/>
      <c r="J6" s="22"/>
      <c r="K6" s="305" t="s">
        <v>17</v>
      </c>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c r="AP6" s="22"/>
      <c r="AQ6" s="22"/>
      <c r="AR6" s="20"/>
      <c r="BE6" s="301"/>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301"/>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301"/>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01"/>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301"/>
      <c r="BS10" s="17" t="s">
        <v>6</v>
      </c>
    </row>
    <row r="11" spans="1:74" s="1" customFormat="1" ht="18.399999999999999"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301"/>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01"/>
      <c r="BS12" s="17" t="s">
        <v>6</v>
      </c>
    </row>
    <row r="13" spans="1:74" s="1" customFormat="1" ht="12"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301"/>
      <c r="BS13" s="17" t="s">
        <v>6</v>
      </c>
    </row>
    <row r="14" spans="1:74" ht="12.75">
      <c r="B14" s="21"/>
      <c r="C14" s="22"/>
      <c r="D14" s="22"/>
      <c r="E14" s="306" t="s">
        <v>28</v>
      </c>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29" t="s">
        <v>26</v>
      </c>
      <c r="AL14" s="22"/>
      <c r="AM14" s="22"/>
      <c r="AN14" s="31" t="s">
        <v>28</v>
      </c>
      <c r="AO14" s="22"/>
      <c r="AP14" s="22"/>
      <c r="AQ14" s="22"/>
      <c r="AR14" s="20"/>
      <c r="BE14" s="301"/>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01"/>
      <c r="BS15" s="17" t="s">
        <v>4</v>
      </c>
    </row>
    <row r="16" spans="1:74" s="1" customFormat="1" ht="12"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301"/>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301"/>
      <c r="BS17" s="17" t="s">
        <v>30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01"/>
      <c r="BS18" s="17" t="s">
        <v>6</v>
      </c>
    </row>
    <row r="19" spans="1:71" s="1" customFormat="1" ht="12" customHeight="1">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301"/>
      <c r="BS19" s="17" t="s">
        <v>6</v>
      </c>
    </row>
    <row r="20" spans="1:71" s="1" customFormat="1" ht="18.399999999999999"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301"/>
      <c r="BS20" s="17" t="s">
        <v>30</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01"/>
    </row>
    <row r="22" spans="1:71" s="1" customFormat="1" ht="12" customHeight="1">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01"/>
    </row>
    <row r="23" spans="1:71" s="1" customFormat="1" ht="16.5" customHeight="1">
      <c r="B23" s="21"/>
      <c r="C23" s="22"/>
      <c r="D23" s="22"/>
      <c r="E23" s="308" t="s">
        <v>1</v>
      </c>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8"/>
      <c r="AL23" s="308"/>
      <c r="AM23" s="308"/>
      <c r="AN23" s="308"/>
      <c r="AO23" s="22"/>
      <c r="AP23" s="22"/>
      <c r="AQ23" s="22"/>
      <c r="AR23" s="20"/>
      <c r="BE23" s="301"/>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01"/>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01"/>
    </row>
    <row r="26" spans="1:71" s="2" customFormat="1" ht="25.9" customHeight="1">
      <c r="A26" s="34"/>
      <c r="B26" s="35"/>
      <c r="C26" s="36"/>
      <c r="D26" s="37" t="s">
        <v>33</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09">
        <f>ROUND(AG94,2)</f>
        <v>0</v>
      </c>
      <c r="AL26" s="310"/>
      <c r="AM26" s="310"/>
      <c r="AN26" s="310"/>
      <c r="AO26" s="310"/>
      <c r="AP26" s="36"/>
      <c r="AQ26" s="36"/>
      <c r="AR26" s="39"/>
      <c r="BE26" s="301"/>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01"/>
    </row>
    <row r="28" spans="1:71" s="2" customFormat="1" ht="12.75">
      <c r="A28" s="34"/>
      <c r="B28" s="35"/>
      <c r="C28" s="36"/>
      <c r="D28" s="36"/>
      <c r="E28" s="36"/>
      <c r="F28" s="36"/>
      <c r="G28" s="36"/>
      <c r="H28" s="36"/>
      <c r="I28" s="36"/>
      <c r="J28" s="36"/>
      <c r="K28" s="36"/>
      <c r="L28" s="311" t="s">
        <v>34</v>
      </c>
      <c r="M28" s="311"/>
      <c r="N28" s="311"/>
      <c r="O28" s="311"/>
      <c r="P28" s="311"/>
      <c r="Q28" s="36"/>
      <c r="R28" s="36"/>
      <c r="S28" s="36"/>
      <c r="T28" s="36"/>
      <c r="U28" s="36"/>
      <c r="V28" s="36"/>
      <c r="W28" s="311" t="s">
        <v>35</v>
      </c>
      <c r="X28" s="311"/>
      <c r="Y28" s="311"/>
      <c r="Z28" s="311"/>
      <c r="AA28" s="311"/>
      <c r="AB28" s="311"/>
      <c r="AC28" s="311"/>
      <c r="AD28" s="311"/>
      <c r="AE28" s="311"/>
      <c r="AF28" s="36"/>
      <c r="AG28" s="36"/>
      <c r="AH28" s="36"/>
      <c r="AI28" s="36"/>
      <c r="AJ28" s="36"/>
      <c r="AK28" s="311" t="s">
        <v>36</v>
      </c>
      <c r="AL28" s="311"/>
      <c r="AM28" s="311"/>
      <c r="AN28" s="311"/>
      <c r="AO28" s="311"/>
      <c r="AP28" s="36"/>
      <c r="AQ28" s="36"/>
      <c r="AR28" s="39"/>
      <c r="BE28" s="301"/>
    </row>
    <row r="29" spans="1:71" s="3" customFormat="1" ht="14.45" customHeight="1">
      <c r="B29" s="40"/>
      <c r="C29" s="41"/>
      <c r="D29" s="29" t="s">
        <v>37</v>
      </c>
      <c r="E29" s="41"/>
      <c r="F29" s="29" t="s">
        <v>38</v>
      </c>
      <c r="G29" s="41"/>
      <c r="H29" s="41"/>
      <c r="I29" s="41"/>
      <c r="J29" s="41"/>
      <c r="K29" s="41"/>
      <c r="L29" s="295">
        <v>0.21</v>
      </c>
      <c r="M29" s="294"/>
      <c r="N29" s="294"/>
      <c r="O29" s="294"/>
      <c r="P29" s="294"/>
      <c r="Q29" s="41"/>
      <c r="R29" s="41"/>
      <c r="S29" s="41"/>
      <c r="T29" s="41"/>
      <c r="U29" s="41"/>
      <c r="V29" s="41"/>
      <c r="W29" s="293">
        <f>ROUND(AZ94, 2)</f>
        <v>0</v>
      </c>
      <c r="X29" s="294"/>
      <c r="Y29" s="294"/>
      <c r="Z29" s="294"/>
      <c r="AA29" s="294"/>
      <c r="AB29" s="294"/>
      <c r="AC29" s="294"/>
      <c r="AD29" s="294"/>
      <c r="AE29" s="294"/>
      <c r="AF29" s="41"/>
      <c r="AG29" s="41"/>
      <c r="AH29" s="41"/>
      <c r="AI29" s="41"/>
      <c r="AJ29" s="41"/>
      <c r="AK29" s="293">
        <f>ROUND(AV94, 2)</f>
        <v>0</v>
      </c>
      <c r="AL29" s="294"/>
      <c r="AM29" s="294"/>
      <c r="AN29" s="294"/>
      <c r="AO29" s="294"/>
      <c r="AP29" s="41"/>
      <c r="AQ29" s="41"/>
      <c r="AR29" s="42"/>
      <c r="BE29" s="302"/>
    </row>
    <row r="30" spans="1:71" s="3" customFormat="1" ht="14.45" customHeight="1">
      <c r="B30" s="40"/>
      <c r="C30" s="41"/>
      <c r="D30" s="41"/>
      <c r="E30" s="41"/>
      <c r="F30" s="29" t="s">
        <v>39</v>
      </c>
      <c r="G30" s="41"/>
      <c r="H30" s="41"/>
      <c r="I30" s="41"/>
      <c r="J30" s="41"/>
      <c r="K30" s="41"/>
      <c r="L30" s="295">
        <v>0.15</v>
      </c>
      <c r="M30" s="294"/>
      <c r="N30" s="294"/>
      <c r="O30" s="294"/>
      <c r="P30" s="294"/>
      <c r="Q30" s="41"/>
      <c r="R30" s="41"/>
      <c r="S30" s="41"/>
      <c r="T30" s="41"/>
      <c r="U30" s="41"/>
      <c r="V30" s="41"/>
      <c r="W30" s="293">
        <f>ROUND(BA94, 2)</f>
        <v>0</v>
      </c>
      <c r="X30" s="294"/>
      <c r="Y30" s="294"/>
      <c r="Z30" s="294"/>
      <c r="AA30" s="294"/>
      <c r="AB30" s="294"/>
      <c r="AC30" s="294"/>
      <c r="AD30" s="294"/>
      <c r="AE30" s="294"/>
      <c r="AF30" s="41"/>
      <c r="AG30" s="41"/>
      <c r="AH30" s="41"/>
      <c r="AI30" s="41"/>
      <c r="AJ30" s="41"/>
      <c r="AK30" s="293">
        <f>ROUND(AW94, 2)</f>
        <v>0</v>
      </c>
      <c r="AL30" s="294"/>
      <c r="AM30" s="294"/>
      <c r="AN30" s="294"/>
      <c r="AO30" s="294"/>
      <c r="AP30" s="41"/>
      <c r="AQ30" s="41"/>
      <c r="AR30" s="42"/>
      <c r="BE30" s="302"/>
    </row>
    <row r="31" spans="1:71" s="3" customFormat="1" ht="14.45" hidden="1" customHeight="1">
      <c r="B31" s="40"/>
      <c r="C31" s="41"/>
      <c r="D31" s="41"/>
      <c r="E31" s="41"/>
      <c r="F31" s="29" t="s">
        <v>40</v>
      </c>
      <c r="G31" s="41"/>
      <c r="H31" s="41"/>
      <c r="I31" s="41"/>
      <c r="J31" s="41"/>
      <c r="K31" s="41"/>
      <c r="L31" s="295">
        <v>0.21</v>
      </c>
      <c r="M31" s="294"/>
      <c r="N31" s="294"/>
      <c r="O31" s="294"/>
      <c r="P31" s="294"/>
      <c r="Q31" s="41"/>
      <c r="R31" s="41"/>
      <c r="S31" s="41"/>
      <c r="T31" s="41"/>
      <c r="U31" s="41"/>
      <c r="V31" s="41"/>
      <c r="W31" s="293">
        <f>ROUND(BB94, 2)</f>
        <v>0</v>
      </c>
      <c r="X31" s="294"/>
      <c r="Y31" s="294"/>
      <c r="Z31" s="294"/>
      <c r="AA31" s="294"/>
      <c r="AB31" s="294"/>
      <c r="AC31" s="294"/>
      <c r="AD31" s="294"/>
      <c r="AE31" s="294"/>
      <c r="AF31" s="41"/>
      <c r="AG31" s="41"/>
      <c r="AH31" s="41"/>
      <c r="AI31" s="41"/>
      <c r="AJ31" s="41"/>
      <c r="AK31" s="293">
        <v>0</v>
      </c>
      <c r="AL31" s="294"/>
      <c r="AM31" s="294"/>
      <c r="AN31" s="294"/>
      <c r="AO31" s="294"/>
      <c r="AP31" s="41"/>
      <c r="AQ31" s="41"/>
      <c r="AR31" s="42"/>
      <c r="BE31" s="302"/>
    </row>
    <row r="32" spans="1:71" s="3" customFormat="1" ht="14.45" hidden="1" customHeight="1">
      <c r="B32" s="40"/>
      <c r="C32" s="41"/>
      <c r="D32" s="41"/>
      <c r="E32" s="41"/>
      <c r="F32" s="29" t="s">
        <v>41</v>
      </c>
      <c r="G32" s="41"/>
      <c r="H32" s="41"/>
      <c r="I32" s="41"/>
      <c r="J32" s="41"/>
      <c r="K32" s="41"/>
      <c r="L32" s="295">
        <v>0.15</v>
      </c>
      <c r="M32" s="294"/>
      <c r="N32" s="294"/>
      <c r="O32" s="294"/>
      <c r="P32" s="294"/>
      <c r="Q32" s="41"/>
      <c r="R32" s="41"/>
      <c r="S32" s="41"/>
      <c r="T32" s="41"/>
      <c r="U32" s="41"/>
      <c r="V32" s="41"/>
      <c r="W32" s="293">
        <f>ROUND(BC94, 2)</f>
        <v>0</v>
      </c>
      <c r="X32" s="294"/>
      <c r="Y32" s="294"/>
      <c r="Z32" s="294"/>
      <c r="AA32" s="294"/>
      <c r="AB32" s="294"/>
      <c r="AC32" s="294"/>
      <c r="AD32" s="294"/>
      <c r="AE32" s="294"/>
      <c r="AF32" s="41"/>
      <c r="AG32" s="41"/>
      <c r="AH32" s="41"/>
      <c r="AI32" s="41"/>
      <c r="AJ32" s="41"/>
      <c r="AK32" s="293">
        <v>0</v>
      </c>
      <c r="AL32" s="294"/>
      <c r="AM32" s="294"/>
      <c r="AN32" s="294"/>
      <c r="AO32" s="294"/>
      <c r="AP32" s="41"/>
      <c r="AQ32" s="41"/>
      <c r="AR32" s="42"/>
      <c r="BE32" s="302"/>
    </row>
    <row r="33" spans="1:57" s="3" customFormat="1" ht="14.45" hidden="1" customHeight="1">
      <c r="B33" s="40"/>
      <c r="C33" s="41"/>
      <c r="D33" s="41"/>
      <c r="E33" s="41"/>
      <c r="F33" s="29" t="s">
        <v>42</v>
      </c>
      <c r="G33" s="41"/>
      <c r="H33" s="41"/>
      <c r="I33" s="41"/>
      <c r="J33" s="41"/>
      <c r="K33" s="41"/>
      <c r="L33" s="295">
        <v>0</v>
      </c>
      <c r="M33" s="294"/>
      <c r="N33" s="294"/>
      <c r="O33" s="294"/>
      <c r="P33" s="294"/>
      <c r="Q33" s="41"/>
      <c r="R33" s="41"/>
      <c r="S33" s="41"/>
      <c r="T33" s="41"/>
      <c r="U33" s="41"/>
      <c r="V33" s="41"/>
      <c r="W33" s="293">
        <f>ROUND(BD94, 2)</f>
        <v>0</v>
      </c>
      <c r="X33" s="294"/>
      <c r="Y33" s="294"/>
      <c r="Z33" s="294"/>
      <c r="AA33" s="294"/>
      <c r="AB33" s="294"/>
      <c r="AC33" s="294"/>
      <c r="AD33" s="294"/>
      <c r="AE33" s="294"/>
      <c r="AF33" s="41"/>
      <c r="AG33" s="41"/>
      <c r="AH33" s="41"/>
      <c r="AI33" s="41"/>
      <c r="AJ33" s="41"/>
      <c r="AK33" s="293">
        <v>0</v>
      </c>
      <c r="AL33" s="294"/>
      <c r="AM33" s="294"/>
      <c r="AN33" s="294"/>
      <c r="AO33" s="294"/>
      <c r="AP33" s="41"/>
      <c r="AQ33" s="41"/>
      <c r="AR33" s="42"/>
      <c r="BE33" s="30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01"/>
    </row>
    <row r="35" spans="1:57" s="2" customFormat="1" ht="25.9" customHeight="1">
      <c r="A35" s="34"/>
      <c r="B35" s="35"/>
      <c r="C35" s="43"/>
      <c r="D35" s="44" t="s">
        <v>43</v>
      </c>
      <c r="E35" s="45"/>
      <c r="F35" s="45"/>
      <c r="G35" s="45"/>
      <c r="H35" s="45"/>
      <c r="I35" s="45"/>
      <c r="J35" s="45"/>
      <c r="K35" s="45"/>
      <c r="L35" s="45"/>
      <c r="M35" s="45"/>
      <c r="N35" s="45"/>
      <c r="O35" s="45"/>
      <c r="P35" s="45"/>
      <c r="Q35" s="45"/>
      <c r="R35" s="45"/>
      <c r="S35" s="45"/>
      <c r="T35" s="46" t="s">
        <v>44</v>
      </c>
      <c r="U35" s="45"/>
      <c r="V35" s="45"/>
      <c r="W35" s="45"/>
      <c r="X35" s="296" t="s">
        <v>45</v>
      </c>
      <c r="Y35" s="297"/>
      <c r="Z35" s="297"/>
      <c r="AA35" s="297"/>
      <c r="AB35" s="297"/>
      <c r="AC35" s="45"/>
      <c r="AD35" s="45"/>
      <c r="AE35" s="45"/>
      <c r="AF35" s="45"/>
      <c r="AG35" s="45"/>
      <c r="AH35" s="45"/>
      <c r="AI35" s="45"/>
      <c r="AJ35" s="45"/>
      <c r="AK35" s="298">
        <f>SUM(AK26:AK33)</f>
        <v>0</v>
      </c>
      <c r="AL35" s="297"/>
      <c r="AM35" s="297"/>
      <c r="AN35" s="297"/>
      <c r="AO35" s="299"/>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46</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47</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48</v>
      </c>
      <c r="E60" s="38"/>
      <c r="F60" s="38"/>
      <c r="G60" s="38"/>
      <c r="H60" s="38"/>
      <c r="I60" s="38"/>
      <c r="J60" s="38"/>
      <c r="K60" s="38"/>
      <c r="L60" s="38"/>
      <c r="M60" s="38"/>
      <c r="N60" s="38"/>
      <c r="O60" s="38"/>
      <c r="P60" s="38"/>
      <c r="Q60" s="38"/>
      <c r="R60" s="38"/>
      <c r="S60" s="38"/>
      <c r="T60" s="38"/>
      <c r="U60" s="38"/>
      <c r="V60" s="52" t="s">
        <v>49</v>
      </c>
      <c r="W60" s="38"/>
      <c r="X60" s="38"/>
      <c r="Y60" s="38"/>
      <c r="Z60" s="38"/>
      <c r="AA60" s="38"/>
      <c r="AB60" s="38"/>
      <c r="AC60" s="38"/>
      <c r="AD60" s="38"/>
      <c r="AE60" s="38"/>
      <c r="AF60" s="38"/>
      <c r="AG60" s="38"/>
      <c r="AH60" s="52" t="s">
        <v>48</v>
      </c>
      <c r="AI60" s="38"/>
      <c r="AJ60" s="38"/>
      <c r="AK60" s="38"/>
      <c r="AL60" s="38"/>
      <c r="AM60" s="52" t="s">
        <v>49</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50</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51</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48</v>
      </c>
      <c r="E75" s="38"/>
      <c r="F75" s="38"/>
      <c r="G75" s="38"/>
      <c r="H75" s="38"/>
      <c r="I75" s="38"/>
      <c r="J75" s="38"/>
      <c r="K75" s="38"/>
      <c r="L75" s="38"/>
      <c r="M75" s="38"/>
      <c r="N75" s="38"/>
      <c r="O75" s="38"/>
      <c r="P75" s="38"/>
      <c r="Q75" s="38"/>
      <c r="R75" s="38"/>
      <c r="S75" s="38"/>
      <c r="T75" s="38"/>
      <c r="U75" s="38"/>
      <c r="V75" s="52" t="s">
        <v>49</v>
      </c>
      <c r="W75" s="38"/>
      <c r="X75" s="38"/>
      <c r="Y75" s="38"/>
      <c r="Z75" s="38"/>
      <c r="AA75" s="38"/>
      <c r="AB75" s="38"/>
      <c r="AC75" s="38"/>
      <c r="AD75" s="38"/>
      <c r="AE75" s="38"/>
      <c r="AF75" s="38"/>
      <c r="AG75" s="38"/>
      <c r="AH75" s="52" t="s">
        <v>48</v>
      </c>
      <c r="AI75" s="38"/>
      <c r="AJ75" s="38"/>
      <c r="AK75" s="38"/>
      <c r="AL75" s="38"/>
      <c r="AM75" s="52" t="s">
        <v>49</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19-043-239-SR</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82" t="str">
        <f>K6</f>
        <v>Rekonstrukce železniční zastávky Náměšť na Hané</v>
      </c>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83"/>
      <c r="AL85" s="283"/>
      <c r="AM85" s="283"/>
      <c r="AN85" s="283"/>
      <c r="AO85" s="283"/>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84" t="str">
        <f>IF(AN8= "","",AN8)</f>
        <v>28. 5. 2020</v>
      </c>
      <c r="AN87" s="284"/>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85" t="str">
        <f>IF(E17="","",E17)</f>
        <v xml:space="preserve"> </v>
      </c>
      <c r="AN89" s="286"/>
      <c r="AO89" s="286"/>
      <c r="AP89" s="286"/>
      <c r="AQ89" s="36"/>
      <c r="AR89" s="39"/>
      <c r="AS89" s="287" t="s">
        <v>53</v>
      </c>
      <c r="AT89" s="288"/>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85" t="str">
        <f>IF(E20="","",E20)</f>
        <v xml:space="preserve"> </v>
      </c>
      <c r="AN90" s="286"/>
      <c r="AO90" s="286"/>
      <c r="AP90" s="286"/>
      <c r="AQ90" s="36"/>
      <c r="AR90" s="39"/>
      <c r="AS90" s="289"/>
      <c r="AT90" s="290"/>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91"/>
      <c r="AT91" s="292"/>
      <c r="AU91" s="71"/>
      <c r="AV91" s="71"/>
      <c r="AW91" s="71"/>
      <c r="AX91" s="71"/>
      <c r="AY91" s="71"/>
      <c r="AZ91" s="71"/>
      <c r="BA91" s="71"/>
      <c r="BB91" s="71"/>
      <c r="BC91" s="71"/>
      <c r="BD91" s="72"/>
      <c r="BE91" s="34"/>
    </row>
    <row r="92" spans="1:91" s="2" customFormat="1" ht="29.25" customHeight="1">
      <c r="A92" s="34"/>
      <c r="B92" s="35"/>
      <c r="C92" s="273" t="s">
        <v>54</v>
      </c>
      <c r="D92" s="274"/>
      <c r="E92" s="274"/>
      <c r="F92" s="274"/>
      <c r="G92" s="274"/>
      <c r="H92" s="73"/>
      <c r="I92" s="275" t="s">
        <v>55</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276" t="s">
        <v>56</v>
      </c>
      <c r="AH92" s="274"/>
      <c r="AI92" s="274"/>
      <c r="AJ92" s="274"/>
      <c r="AK92" s="274"/>
      <c r="AL92" s="274"/>
      <c r="AM92" s="274"/>
      <c r="AN92" s="275" t="s">
        <v>57</v>
      </c>
      <c r="AO92" s="274"/>
      <c r="AP92" s="277"/>
      <c r="AQ92" s="74" t="s">
        <v>58</v>
      </c>
      <c r="AR92" s="39"/>
      <c r="AS92" s="75" t="s">
        <v>59</v>
      </c>
      <c r="AT92" s="76" t="s">
        <v>60</v>
      </c>
      <c r="AU92" s="76" t="s">
        <v>61</v>
      </c>
      <c r="AV92" s="76" t="s">
        <v>62</v>
      </c>
      <c r="AW92" s="76" t="s">
        <v>63</v>
      </c>
      <c r="AX92" s="76" t="s">
        <v>64</v>
      </c>
      <c r="AY92" s="76" t="s">
        <v>65</v>
      </c>
      <c r="AZ92" s="76" t="s">
        <v>66</v>
      </c>
      <c r="BA92" s="76" t="s">
        <v>67</v>
      </c>
      <c r="BB92" s="76" t="s">
        <v>68</v>
      </c>
      <c r="BC92" s="76" t="s">
        <v>69</v>
      </c>
      <c r="BD92" s="77" t="s">
        <v>70</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71</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1">
        <f>ROUND(AG95,2)</f>
        <v>0</v>
      </c>
      <c r="AH94" s="271"/>
      <c r="AI94" s="271"/>
      <c r="AJ94" s="271"/>
      <c r="AK94" s="271"/>
      <c r="AL94" s="271"/>
      <c r="AM94" s="271"/>
      <c r="AN94" s="272">
        <f>SUM(AG94,AT94)</f>
        <v>0</v>
      </c>
      <c r="AO94" s="272"/>
      <c r="AP94" s="272"/>
      <c r="AQ94" s="85" t="s">
        <v>1</v>
      </c>
      <c r="AR94" s="86"/>
      <c r="AS94" s="87">
        <f>ROUND(AS95,2)</f>
        <v>0</v>
      </c>
      <c r="AT94" s="88">
        <f>ROUND(SUM(AV94:AW94),2)</f>
        <v>0</v>
      </c>
      <c r="AU94" s="89">
        <f>ROUND(AU95,5)</f>
        <v>0</v>
      </c>
      <c r="AV94" s="88">
        <f>ROUND(AZ94*L29,2)</f>
        <v>0</v>
      </c>
      <c r="AW94" s="88">
        <f>ROUND(BA94*L30,2)</f>
        <v>0</v>
      </c>
      <c r="AX94" s="88">
        <f>ROUND(BB94*L29,2)</f>
        <v>0</v>
      </c>
      <c r="AY94" s="88">
        <f>ROUND(BC94*L30,2)</f>
        <v>0</v>
      </c>
      <c r="AZ94" s="88">
        <f t="shared" ref="AZ94:BD95" si="0">ROUND(AZ95,2)</f>
        <v>0</v>
      </c>
      <c r="BA94" s="88">
        <f t="shared" si="0"/>
        <v>0</v>
      </c>
      <c r="BB94" s="88">
        <f t="shared" si="0"/>
        <v>0</v>
      </c>
      <c r="BC94" s="88">
        <f t="shared" si="0"/>
        <v>0</v>
      </c>
      <c r="BD94" s="90">
        <f t="shared" si="0"/>
        <v>0</v>
      </c>
      <c r="BS94" s="91" t="s">
        <v>72</v>
      </c>
      <c r="BT94" s="91" t="s">
        <v>73</v>
      </c>
      <c r="BU94" s="92" t="s">
        <v>74</v>
      </c>
      <c r="BV94" s="91" t="s">
        <v>75</v>
      </c>
      <c r="BW94" s="91" t="s">
        <v>5</v>
      </c>
      <c r="BX94" s="91" t="s">
        <v>76</v>
      </c>
      <c r="CL94" s="91" t="s">
        <v>1</v>
      </c>
    </row>
    <row r="95" spans="1:91" s="7" customFormat="1" ht="16.5" customHeight="1">
      <c r="B95" s="93"/>
      <c r="C95" s="94"/>
      <c r="D95" s="281" t="s">
        <v>77</v>
      </c>
      <c r="E95" s="281"/>
      <c r="F95" s="281"/>
      <c r="G95" s="281"/>
      <c r="H95" s="281"/>
      <c r="I95" s="95"/>
      <c r="J95" s="281" t="s">
        <v>78</v>
      </c>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0">
        <f>ROUND(AG96,2)</f>
        <v>0</v>
      </c>
      <c r="AH95" s="279"/>
      <c r="AI95" s="279"/>
      <c r="AJ95" s="279"/>
      <c r="AK95" s="279"/>
      <c r="AL95" s="279"/>
      <c r="AM95" s="279"/>
      <c r="AN95" s="278">
        <f>SUM(AG95,AT95)</f>
        <v>0</v>
      </c>
      <c r="AO95" s="279"/>
      <c r="AP95" s="279"/>
      <c r="AQ95" s="96" t="s">
        <v>79</v>
      </c>
      <c r="AR95" s="97"/>
      <c r="AS95" s="98">
        <f>ROUND(AS96,2)</f>
        <v>0</v>
      </c>
      <c r="AT95" s="99">
        <f>ROUND(SUM(AV95:AW95),2)</f>
        <v>0</v>
      </c>
      <c r="AU95" s="100">
        <f>ROUND(AU96,5)</f>
        <v>0</v>
      </c>
      <c r="AV95" s="99">
        <f>ROUND(AZ95*L29,2)</f>
        <v>0</v>
      </c>
      <c r="AW95" s="99">
        <f>ROUND(BA95*L30,2)</f>
        <v>0</v>
      </c>
      <c r="AX95" s="99">
        <f>ROUND(BB95*L29,2)</f>
        <v>0</v>
      </c>
      <c r="AY95" s="99">
        <f>ROUND(BC95*L30,2)</f>
        <v>0</v>
      </c>
      <c r="AZ95" s="99">
        <f t="shared" si="0"/>
        <v>0</v>
      </c>
      <c r="BA95" s="99">
        <f t="shared" si="0"/>
        <v>0</v>
      </c>
      <c r="BB95" s="99">
        <f t="shared" si="0"/>
        <v>0</v>
      </c>
      <c r="BC95" s="99">
        <f t="shared" si="0"/>
        <v>0</v>
      </c>
      <c r="BD95" s="101">
        <f t="shared" si="0"/>
        <v>0</v>
      </c>
      <c r="BS95" s="102" t="s">
        <v>72</v>
      </c>
      <c r="BT95" s="102" t="s">
        <v>80</v>
      </c>
      <c r="BU95" s="102" t="s">
        <v>74</v>
      </c>
      <c r="BV95" s="102" t="s">
        <v>75</v>
      </c>
      <c r="BW95" s="102" t="s">
        <v>81</v>
      </c>
      <c r="BX95" s="102" t="s">
        <v>5</v>
      </c>
      <c r="CL95" s="102" t="s">
        <v>1</v>
      </c>
      <c r="CM95" s="102" t="s">
        <v>82</v>
      </c>
    </row>
    <row r="96" spans="1:91" s="4" customFormat="1" ht="23.25" customHeight="1">
      <c r="A96" s="103" t="s">
        <v>83</v>
      </c>
      <c r="B96" s="58"/>
      <c r="C96" s="104"/>
      <c r="D96" s="104"/>
      <c r="E96" s="270" t="s">
        <v>84</v>
      </c>
      <c r="F96" s="270"/>
      <c r="G96" s="270"/>
      <c r="H96" s="270"/>
      <c r="I96" s="270"/>
      <c r="J96" s="104"/>
      <c r="K96" s="270" t="s">
        <v>85</v>
      </c>
      <c r="L96" s="270"/>
      <c r="M96" s="270"/>
      <c r="N96" s="270"/>
      <c r="O96" s="270"/>
      <c r="P96" s="270"/>
      <c r="Q96" s="270"/>
      <c r="R96" s="270"/>
      <c r="S96" s="270"/>
      <c r="T96" s="270"/>
      <c r="U96" s="270"/>
      <c r="V96" s="270"/>
      <c r="W96" s="270"/>
      <c r="X96" s="270"/>
      <c r="Y96" s="270"/>
      <c r="Z96" s="270"/>
      <c r="AA96" s="270"/>
      <c r="AB96" s="270"/>
      <c r="AC96" s="270"/>
      <c r="AD96" s="270"/>
      <c r="AE96" s="270"/>
      <c r="AF96" s="270"/>
      <c r="AG96" s="268">
        <f>'SO 02-05 - Přístřešek pro...'!J32</f>
        <v>0</v>
      </c>
      <c r="AH96" s="269"/>
      <c r="AI96" s="269"/>
      <c r="AJ96" s="269"/>
      <c r="AK96" s="269"/>
      <c r="AL96" s="269"/>
      <c r="AM96" s="269"/>
      <c r="AN96" s="268">
        <f>SUM(AG96,AT96)</f>
        <v>0</v>
      </c>
      <c r="AO96" s="269"/>
      <c r="AP96" s="269"/>
      <c r="AQ96" s="105" t="s">
        <v>86</v>
      </c>
      <c r="AR96" s="60"/>
      <c r="AS96" s="106">
        <v>0</v>
      </c>
      <c r="AT96" s="107">
        <f>ROUND(SUM(AV96:AW96),2)</f>
        <v>0</v>
      </c>
      <c r="AU96" s="108">
        <f>'SO 02-05 - Přístřešek pro...'!P136</f>
        <v>0</v>
      </c>
      <c r="AV96" s="107">
        <f>'SO 02-05 - Přístřešek pro...'!J35</f>
        <v>0</v>
      </c>
      <c r="AW96" s="107">
        <f>'SO 02-05 - Přístřešek pro...'!J36</f>
        <v>0</v>
      </c>
      <c r="AX96" s="107">
        <f>'SO 02-05 - Přístřešek pro...'!J37</f>
        <v>0</v>
      </c>
      <c r="AY96" s="107">
        <f>'SO 02-05 - Přístřešek pro...'!J38</f>
        <v>0</v>
      </c>
      <c r="AZ96" s="107">
        <f>'SO 02-05 - Přístřešek pro...'!F35</f>
        <v>0</v>
      </c>
      <c r="BA96" s="107">
        <f>'SO 02-05 - Přístřešek pro...'!F36</f>
        <v>0</v>
      </c>
      <c r="BB96" s="107">
        <f>'SO 02-05 - Přístřešek pro...'!F37</f>
        <v>0</v>
      </c>
      <c r="BC96" s="107">
        <f>'SO 02-05 - Přístřešek pro...'!F38</f>
        <v>0</v>
      </c>
      <c r="BD96" s="109">
        <f>'SO 02-05 - Přístřešek pro...'!F39</f>
        <v>0</v>
      </c>
      <c r="BT96" s="110" t="s">
        <v>82</v>
      </c>
      <c r="BV96" s="110" t="s">
        <v>75</v>
      </c>
      <c r="BW96" s="110" t="s">
        <v>87</v>
      </c>
      <c r="BX96" s="110" t="s">
        <v>81</v>
      </c>
      <c r="CL96" s="110" t="s">
        <v>1</v>
      </c>
    </row>
    <row r="97" spans="1:57" s="2" customFormat="1" ht="30" customHeight="1">
      <c r="A97" s="34"/>
      <c r="B97" s="35"/>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9"/>
      <c r="AS97" s="34"/>
      <c r="AT97" s="34"/>
      <c r="AU97" s="34"/>
      <c r="AV97" s="34"/>
      <c r="AW97" s="34"/>
      <c r="AX97" s="34"/>
      <c r="AY97" s="34"/>
      <c r="AZ97" s="34"/>
      <c r="BA97" s="34"/>
      <c r="BB97" s="34"/>
      <c r="BC97" s="34"/>
      <c r="BD97" s="34"/>
      <c r="BE97" s="34"/>
    </row>
    <row r="98" spans="1:57" s="2" customFormat="1" ht="6.95" customHeight="1">
      <c r="A98" s="34"/>
      <c r="B98" s="54"/>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39"/>
      <c r="AS98" s="34"/>
      <c r="AT98" s="34"/>
      <c r="AU98" s="34"/>
      <c r="AV98" s="34"/>
      <c r="AW98" s="34"/>
      <c r="AX98" s="34"/>
      <c r="AY98" s="34"/>
      <c r="AZ98" s="34"/>
      <c r="BA98" s="34"/>
      <c r="BB98" s="34"/>
      <c r="BC98" s="34"/>
      <c r="BD98" s="34"/>
      <c r="BE98" s="34"/>
    </row>
  </sheetData>
  <sheetProtection algorithmName="SHA-512" hashValue="1INSVsHqXDWyxFtojibxnDMDKheF5AdzUibS5Fnn43EdDu291l028gp7vGApE/1Ehb+cCc1xlwcg/BBbNoxSgA==" saltValue="Li2So9Y+J/3oemi68msrImf3y7vQLqdfW3RXkK+8XIP1CSPhqPRbgiaUdz1isroj0MzgPU5n1d+RZi52T1LJRA==" spinCount="100000" sheet="1" objects="1" scenarios="1" formatColumns="0" formatRows="0"/>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O85"/>
  </mergeCells>
  <hyperlinks>
    <hyperlink ref="A96" location="'SO 02-05 - Přístřešek pro...'!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2:BM592"/>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1"/>
      <c r="L2" s="267"/>
      <c r="M2" s="267"/>
      <c r="N2" s="267"/>
      <c r="O2" s="267"/>
      <c r="P2" s="267"/>
      <c r="Q2" s="267"/>
      <c r="R2" s="267"/>
      <c r="S2" s="267"/>
      <c r="T2" s="267"/>
      <c r="U2" s="267"/>
      <c r="V2" s="267"/>
      <c r="AT2" s="17" t="s">
        <v>87</v>
      </c>
    </row>
    <row r="3" spans="1:46" s="1" customFormat="1" ht="6.95" hidden="1" customHeight="1">
      <c r="B3" s="112"/>
      <c r="C3" s="113"/>
      <c r="D3" s="113"/>
      <c r="E3" s="113"/>
      <c r="F3" s="113"/>
      <c r="G3" s="113"/>
      <c r="H3" s="113"/>
      <c r="I3" s="114"/>
      <c r="J3" s="113"/>
      <c r="K3" s="113"/>
      <c r="L3" s="20"/>
      <c r="AT3" s="17" t="s">
        <v>82</v>
      </c>
    </row>
    <row r="4" spans="1:46" s="1" customFormat="1" ht="24.95" hidden="1" customHeight="1">
      <c r="B4" s="20"/>
      <c r="D4" s="115" t="s">
        <v>88</v>
      </c>
      <c r="I4" s="111"/>
      <c r="L4" s="20"/>
      <c r="M4" s="116" t="s">
        <v>10</v>
      </c>
      <c r="AT4" s="17" t="s">
        <v>4</v>
      </c>
    </row>
    <row r="5" spans="1:46" s="1" customFormat="1" ht="6.95" hidden="1" customHeight="1">
      <c r="B5" s="20"/>
      <c r="I5" s="111"/>
      <c r="L5" s="20"/>
    </row>
    <row r="6" spans="1:46" s="1" customFormat="1" ht="12" hidden="1" customHeight="1">
      <c r="B6" s="20"/>
      <c r="D6" s="117" t="s">
        <v>16</v>
      </c>
      <c r="I6" s="111"/>
      <c r="L6" s="20"/>
    </row>
    <row r="7" spans="1:46" s="1" customFormat="1" ht="16.5" hidden="1" customHeight="1">
      <c r="B7" s="20"/>
      <c r="E7" s="315" t="str">
        <f>'Rekapitulace stavby'!K6</f>
        <v>Rekonstrukce železniční zastávky Náměšť na Hané</v>
      </c>
      <c r="F7" s="316"/>
      <c r="G7" s="316"/>
      <c r="H7" s="316"/>
      <c r="I7" s="111"/>
      <c r="L7" s="20"/>
    </row>
    <row r="8" spans="1:46" s="1" customFormat="1" ht="12" hidden="1" customHeight="1">
      <c r="B8" s="20"/>
      <c r="D8" s="117" t="s">
        <v>89</v>
      </c>
      <c r="I8" s="111"/>
      <c r="L8" s="20"/>
    </row>
    <row r="9" spans="1:46" s="2" customFormat="1" ht="16.5" hidden="1" customHeight="1">
      <c r="A9" s="34"/>
      <c r="B9" s="39"/>
      <c r="C9" s="34"/>
      <c r="D9" s="34"/>
      <c r="E9" s="315" t="s">
        <v>90</v>
      </c>
      <c r="F9" s="317"/>
      <c r="G9" s="317"/>
      <c r="H9" s="317"/>
      <c r="I9" s="118"/>
      <c r="J9" s="34"/>
      <c r="K9" s="34"/>
      <c r="L9" s="51"/>
      <c r="S9" s="34"/>
      <c r="T9" s="34"/>
      <c r="U9" s="34"/>
      <c r="V9" s="34"/>
      <c r="W9" s="34"/>
      <c r="X9" s="34"/>
      <c r="Y9" s="34"/>
      <c r="Z9" s="34"/>
      <c r="AA9" s="34"/>
      <c r="AB9" s="34"/>
      <c r="AC9" s="34"/>
      <c r="AD9" s="34"/>
      <c r="AE9" s="34"/>
    </row>
    <row r="10" spans="1:46" s="2" customFormat="1" ht="12" hidden="1" customHeight="1">
      <c r="A10" s="34"/>
      <c r="B10" s="39"/>
      <c r="C10" s="34"/>
      <c r="D10" s="117" t="s">
        <v>91</v>
      </c>
      <c r="E10" s="34"/>
      <c r="F10" s="34"/>
      <c r="G10" s="34"/>
      <c r="H10" s="34"/>
      <c r="I10" s="118"/>
      <c r="J10" s="34"/>
      <c r="K10" s="34"/>
      <c r="L10" s="51"/>
      <c r="S10" s="34"/>
      <c r="T10" s="34"/>
      <c r="U10" s="34"/>
      <c r="V10" s="34"/>
      <c r="W10" s="34"/>
      <c r="X10" s="34"/>
      <c r="Y10" s="34"/>
      <c r="Z10" s="34"/>
      <c r="AA10" s="34"/>
      <c r="AB10" s="34"/>
      <c r="AC10" s="34"/>
      <c r="AD10" s="34"/>
      <c r="AE10" s="34"/>
    </row>
    <row r="11" spans="1:46" s="2" customFormat="1" ht="16.5" hidden="1" customHeight="1">
      <c r="A11" s="34"/>
      <c r="B11" s="39"/>
      <c r="C11" s="34"/>
      <c r="D11" s="34"/>
      <c r="E11" s="318" t="s">
        <v>92</v>
      </c>
      <c r="F11" s="317"/>
      <c r="G11" s="317"/>
      <c r="H11" s="317"/>
      <c r="I11" s="118"/>
      <c r="J11" s="34"/>
      <c r="K11" s="34"/>
      <c r="L11" s="51"/>
      <c r="S11" s="34"/>
      <c r="T11" s="34"/>
      <c r="U11" s="34"/>
      <c r="V11" s="34"/>
      <c r="W11" s="34"/>
      <c r="X11" s="34"/>
      <c r="Y11" s="34"/>
      <c r="Z11" s="34"/>
      <c r="AA11" s="34"/>
      <c r="AB11" s="34"/>
      <c r="AC11" s="34"/>
      <c r="AD11" s="34"/>
      <c r="AE11" s="34"/>
    </row>
    <row r="12" spans="1:46" s="2" customFormat="1" hidden="1">
      <c r="A12" s="34"/>
      <c r="B12" s="39"/>
      <c r="C12" s="34"/>
      <c r="D12" s="34"/>
      <c r="E12" s="34"/>
      <c r="F12" s="34"/>
      <c r="G12" s="34"/>
      <c r="H12" s="34"/>
      <c r="I12" s="118"/>
      <c r="J12" s="34"/>
      <c r="K12" s="34"/>
      <c r="L12" s="51"/>
      <c r="S12" s="34"/>
      <c r="T12" s="34"/>
      <c r="U12" s="34"/>
      <c r="V12" s="34"/>
      <c r="W12" s="34"/>
      <c r="X12" s="34"/>
      <c r="Y12" s="34"/>
      <c r="Z12" s="34"/>
      <c r="AA12" s="34"/>
      <c r="AB12" s="34"/>
      <c r="AC12" s="34"/>
      <c r="AD12" s="34"/>
      <c r="AE12" s="34"/>
    </row>
    <row r="13" spans="1:46" s="2" customFormat="1" ht="12" hidden="1" customHeight="1">
      <c r="A13" s="34"/>
      <c r="B13" s="39"/>
      <c r="C13" s="34"/>
      <c r="D13" s="117"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hidden="1" customHeight="1">
      <c r="A14" s="34"/>
      <c r="B14" s="39"/>
      <c r="C14" s="34"/>
      <c r="D14" s="117" t="s">
        <v>20</v>
      </c>
      <c r="E14" s="34"/>
      <c r="F14" s="110" t="s">
        <v>21</v>
      </c>
      <c r="G14" s="34"/>
      <c r="H14" s="34"/>
      <c r="I14" s="119" t="s">
        <v>22</v>
      </c>
      <c r="J14" s="120" t="str">
        <f>'Rekapitulace stavby'!AN8</f>
        <v>28. 5. 2020</v>
      </c>
      <c r="K14" s="34"/>
      <c r="L14" s="51"/>
      <c r="S14" s="34"/>
      <c r="T14" s="34"/>
      <c r="U14" s="34"/>
      <c r="V14" s="34"/>
      <c r="W14" s="34"/>
      <c r="X14" s="34"/>
      <c r="Y14" s="34"/>
      <c r="Z14" s="34"/>
      <c r="AA14" s="34"/>
      <c r="AB14" s="34"/>
      <c r="AC14" s="34"/>
      <c r="AD14" s="34"/>
      <c r="AE14" s="34"/>
    </row>
    <row r="15" spans="1:46" s="2" customFormat="1" ht="10.9" hidden="1" customHeight="1">
      <c r="A15" s="34"/>
      <c r="B15" s="39"/>
      <c r="C15" s="34"/>
      <c r="D15" s="34"/>
      <c r="E15" s="34"/>
      <c r="F15" s="34"/>
      <c r="G15" s="34"/>
      <c r="H15" s="34"/>
      <c r="I15" s="118"/>
      <c r="J15" s="34"/>
      <c r="K15" s="34"/>
      <c r="L15" s="51"/>
      <c r="S15" s="34"/>
      <c r="T15" s="34"/>
      <c r="U15" s="34"/>
      <c r="V15" s="34"/>
      <c r="W15" s="34"/>
      <c r="X15" s="34"/>
      <c r="Y15" s="34"/>
      <c r="Z15" s="34"/>
      <c r="AA15" s="34"/>
      <c r="AB15" s="34"/>
      <c r="AC15" s="34"/>
      <c r="AD15" s="34"/>
      <c r="AE15" s="34"/>
    </row>
    <row r="16" spans="1:46" s="2" customFormat="1" ht="12" hidden="1" customHeight="1">
      <c r="A16" s="34"/>
      <c r="B16" s="39"/>
      <c r="C16" s="34"/>
      <c r="D16" s="117"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hidden="1" customHeight="1">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hidden="1" customHeight="1">
      <c r="A18" s="34"/>
      <c r="B18" s="39"/>
      <c r="C18" s="34"/>
      <c r="D18" s="34"/>
      <c r="E18" s="34"/>
      <c r="F18" s="34"/>
      <c r="G18" s="34"/>
      <c r="H18" s="34"/>
      <c r="I18" s="118"/>
      <c r="J18" s="34"/>
      <c r="K18" s="34"/>
      <c r="L18" s="51"/>
      <c r="S18" s="34"/>
      <c r="T18" s="34"/>
      <c r="U18" s="34"/>
      <c r="V18" s="34"/>
      <c r="W18" s="34"/>
      <c r="X18" s="34"/>
      <c r="Y18" s="34"/>
      <c r="Z18" s="34"/>
      <c r="AA18" s="34"/>
      <c r="AB18" s="34"/>
      <c r="AC18" s="34"/>
      <c r="AD18" s="34"/>
      <c r="AE18" s="34"/>
    </row>
    <row r="19" spans="1:31" s="2" customFormat="1" ht="12" hidden="1" customHeight="1">
      <c r="A19" s="34"/>
      <c r="B19" s="39"/>
      <c r="C19" s="34"/>
      <c r="D19" s="117"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hidden="1" customHeight="1">
      <c r="A20" s="34"/>
      <c r="B20" s="39"/>
      <c r="C20" s="34"/>
      <c r="D20" s="34"/>
      <c r="E20" s="319" t="str">
        <f>'Rekapitulace stavby'!E14</f>
        <v>Vyplň údaj</v>
      </c>
      <c r="F20" s="320"/>
      <c r="G20" s="320"/>
      <c r="H20" s="320"/>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hidden="1" customHeight="1">
      <c r="A21" s="34"/>
      <c r="B21" s="39"/>
      <c r="C21" s="34"/>
      <c r="D21" s="34"/>
      <c r="E21" s="34"/>
      <c r="F21" s="34"/>
      <c r="G21" s="34"/>
      <c r="H21" s="34"/>
      <c r="I21" s="118"/>
      <c r="J21" s="34"/>
      <c r="K21" s="34"/>
      <c r="L21" s="51"/>
      <c r="S21" s="34"/>
      <c r="T21" s="34"/>
      <c r="U21" s="34"/>
      <c r="V21" s="34"/>
      <c r="W21" s="34"/>
      <c r="X21" s="34"/>
      <c r="Y21" s="34"/>
      <c r="Z21" s="34"/>
      <c r="AA21" s="34"/>
      <c r="AB21" s="34"/>
      <c r="AC21" s="34"/>
      <c r="AD21" s="34"/>
      <c r="AE21" s="34"/>
    </row>
    <row r="22" spans="1:31" s="2" customFormat="1" ht="12" hidden="1" customHeight="1">
      <c r="A22" s="34"/>
      <c r="B22" s="39"/>
      <c r="C22" s="34"/>
      <c r="D22" s="117"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hidden="1" customHeight="1">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hidden="1" customHeight="1">
      <c r="A24" s="34"/>
      <c r="B24" s="39"/>
      <c r="C24" s="34"/>
      <c r="D24" s="34"/>
      <c r="E24" s="34"/>
      <c r="F24" s="34"/>
      <c r="G24" s="34"/>
      <c r="H24" s="34"/>
      <c r="I24" s="118"/>
      <c r="J24" s="34"/>
      <c r="K24" s="34"/>
      <c r="L24" s="51"/>
      <c r="S24" s="34"/>
      <c r="T24" s="34"/>
      <c r="U24" s="34"/>
      <c r="V24" s="34"/>
      <c r="W24" s="34"/>
      <c r="X24" s="34"/>
      <c r="Y24" s="34"/>
      <c r="Z24" s="34"/>
      <c r="AA24" s="34"/>
      <c r="AB24" s="34"/>
      <c r="AC24" s="34"/>
      <c r="AD24" s="34"/>
      <c r="AE24" s="34"/>
    </row>
    <row r="25" spans="1:31" s="2" customFormat="1" ht="12" hidden="1" customHeight="1">
      <c r="A25" s="34"/>
      <c r="B25" s="39"/>
      <c r="C25" s="34"/>
      <c r="D25" s="117"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hidden="1" customHeight="1">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hidden="1" customHeight="1">
      <c r="A27" s="34"/>
      <c r="B27" s="39"/>
      <c r="C27" s="34"/>
      <c r="D27" s="34"/>
      <c r="E27" s="34"/>
      <c r="F27" s="34"/>
      <c r="G27" s="34"/>
      <c r="H27" s="34"/>
      <c r="I27" s="118"/>
      <c r="J27" s="34"/>
      <c r="K27" s="34"/>
      <c r="L27" s="51"/>
      <c r="S27" s="34"/>
      <c r="T27" s="34"/>
      <c r="U27" s="34"/>
      <c r="V27" s="34"/>
      <c r="W27" s="34"/>
      <c r="X27" s="34"/>
      <c r="Y27" s="34"/>
      <c r="Z27" s="34"/>
      <c r="AA27" s="34"/>
      <c r="AB27" s="34"/>
      <c r="AC27" s="34"/>
      <c r="AD27" s="34"/>
      <c r="AE27" s="34"/>
    </row>
    <row r="28" spans="1:31" s="2" customFormat="1" ht="12" hidden="1" customHeight="1">
      <c r="A28" s="34"/>
      <c r="B28" s="39"/>
      <c r="C28" s="34"/>
      <c r="D28" s="117" t="s">
        <v>32</v>
      </c>
      <c r="E28" s="34"/>
      <c r="F28" s="34"/>
      <c r="G28" s="34"/>
      <c r="H28" s="34"/>
      <c r="I28" s="118"/>
      <c r="J28" s="34"/>
      <c r="K28" s="34"/>
      <c r="L28" s="51"/>
      <c r="S28" s="34"/>
      <c r="T28" s="34"/>
      <c r="U28" s="34"/>
      <c r="V28" s="34"/>
      <c r="W28" s="34"/>
      <c r="X28" s="34"/>
      <c r="Y28" s="34"/>
      <c r="Z28" s="34"/>
      <c r="AA28" s="34"/>
      <c r="AB28" s="34"/>
      <c r="AC28" s="34"/>
      <c r="AD28" s="34"/>
      <c r="AE28" s="34"/>
    </row>
    <row r="29" spans="1:31" s="8" customFormat="1" ht="16.5" hidden="1" customHeight="1">
      <c r="A29" s="121"/>
      <c r="B29" s="122"/>
      <c r="C29" s="121"/>
      <c r="D29" s="121"/>
      <c r="E29" s="321" t="s">
        <v>1</v>
      </c>
      <c r="F29" s="321"/>
      <c r="G29" s="321"/>
      <c r="H29" s="321"/>
      <c r="I29" s="123"/>
      <c r="J29" s="121"/>
      <c r="K29" s="121"/>
      <c r="L29" s="124"/>
      <c r="S29" s="121"/>
      <c r="T29" s="121"/>
      <c r="U29" s="121"/>
      <c r="V29" s="121"/>
      <c r="W29" s="121"/>
      <c r="X29" s="121"/>
      <c r="Y29" s="121"/>
      <c r="Z29" s="121"/>
      <c r="AA29" s="121"/>
      <c r="AB29" s="121"/>
      <c r="AC29" s="121"/>
      <c r="AD29" s="121"/>
      <c r="AE29" s="121"/>
    </row>
    <row r="30" spans="1:31" s="2" customFormat="1" ht="6.95" hidden="1" customHeight="1">
      <c r="A30" s="34"/>
      <c r="B30" s="39"/>
      <c r="C30" s="34"/>
      <c r="D30" s="34"/>
      <c r="E30" s="34"/>
      <c r="F30" s="34"/>
      <c r="G30" s="34"/>
      <c r="H30" s="34"/>
      <c r="I30" s="118"/>
      <c r="J30" s="34"/>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5"/>
      <c r="E31" s="125"/>
      <c r="F31" s="125"/>
      <c r="G31" s="125"/>
      <c r="H31" s="125"/>
      <c r="I31" s="126"/>
      <c r="J31" s="125"/>
      <c r="K31" s="125"/>
      <c r="L31" s="51"/>
      <c r="S31" s="34"/>
      <c r="T31" s="34"/>
      <c r="U31" s="34"/>
      <c r="V31" s="34"/>
      <c r="W31" s="34"/>
      <c r="X31" s="34"/>
      <c r="Y31" s="34"/>
      <c r="Z31" s="34"/>
      <c r="AA31" s="34"/>
      <c r="AB31" s="34"/>
      <c r="AC31" s="34"/>
      <c r="AD31" s="34"/>
      <c r="AE31" s="34"/>
    </row>
    <row r="32" spans="1:31" s="2" customFormat="1" ht="25.35" hidden="1" customHeight="1">
      <c r="A32" s="34"/>
      <c r="B32" s="39"/>
      <c r="C32" s="34"/>
      <c r="D32" s="127" t="s">
        <v>33</v>
      </c>
      <c r="E32" s="34"/>
      <c r="F32" s="34"/>
      <c r="G32" s="34"/>
      <c r="H32" s="34"/>
      <c r="I32" s="118"/>
      <c r="J32" s="128">
        <f>ROUND(J136, 2)</f>
        <v>0</v>
      </c>
      <c r="K32" s="34"/>
      <c r="L32" s="51"/>
      <c r="S32" s="34"/>
      <c r="T32" s="34"/>
      <c r="U32" s="34"/>
      <c r="V32" s="34"/>
      <c r="W32" s="34"/>
      <c r="X32" s="34"/>
      <c r="Y32" s="34"/>
      <c r="Z32" s="34"/>
      <c r="AA32" s="34"/>
      <c r="AB32" s="34"/>
      <c r="AC32" s="34"/>
      <c r="AD32" s="34"/>
      <c r="AE32" s="34"/>
    </row>
    <row r="33" spans="1:31" s="2" customFormat="1" ht="6.95" hidden="1" customHeight="1">
      <c r="A33" s="34"/>
      <c r="B33" s="39"/>
      <c r="C33" s="34"/>
      <c r="D33" s="125"/>
      <c r="E33" s="125"/>
      <c r="F33" s="125"/>
      <c r="G33" s="125"/>
      <c r="H33" s="125"/>
      <c r="I33" s="126"/>
      <c r="J33" s="125"/>
      <c r="K33" s="125"/>
      <c r="L33" s="51"/>
      <c r="S33" s="34"/>
      <c r="T33" s="34"/>
      <c r="U33" s="34"/>
      <c r="V33" s="34"/>
      <c r="W33" s="34"/>
      <c r="X33" s="34"/>
      <c r="Y33" s="34"/>
      <c r="Z33" s="34"/>
      <c r="AA33" s="34"/>
      <c r="AB33" s="34"/>
      <c r="AC33" s="34"/>
      <c r="AD33" s="34"/>
      <c r="AE33" s="34"/>
    </row>
    <row r="34" spans="1:31" s="2" customFormat="1" ht="14.45" hidden="1" customHeight="1">
      <c r="A34" s="34"/>
      <c r="B34" s="39"/>
      <c r="C34" s="34"/>
      <c r="D34" s="34"/>
      <c r="E34" s="34"/>
      <c r="F34" s="129" t="s">
        <v>35</v>
      </c>
      <c r="G34" s="34"/>
      <c r="H34" s="34"/>
      <c r="I34" s="130" t="s">
        <v>34</v>
      </c>
      <c r="J34" s="129" t="s">
        <v>36</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131" t="s">
        <v>37</v>
      </c>
      <c r="E35" s="117" t="s">
        <v>38</v>
      </c>
      <c r="F35" s="132">
        <f>ROUND((SUM(BE136:BE591)),  2)</f>
        <v>0</v>
      </c>
      <c r="G35" s="34"/>
      <c r="H35" s="34"/>
      <c r="I35" s="133">
        <v>0.21</v>
      </c>
      <c r="J35" s="132">
        <f>ROUND(((SUM(BE136:BE591))*I35),  2)</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7" t="s">
        <v>39</v>
      </c>
      <c r="F36" s="132">
        <f>ROUND((SUM(BF136:BF591)),  2)</f>
        <v>0</v>
      </c>
      <c r="G36" s="34"/>
      <c r="H36" s="34"/>
      <c r="I36" s="133">
        <v>0.15</v>
      </c>
      <c r="J36" s="132">
        <f>ROUND(((SUM(BF136:BF591))*I36),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7" t="s">
        <v>40</v>
      </c>
      <c r="F37" s="132">
        <f>ROUND((SUM(BG136:BG591)),  2)</f>
        <v>0</v>
      </c>
      <c r="G37" s="34"/>
      <c r="H37" s="34"/>
      <c r="I37" s="133">
        <v>0.21</v>
      </c>
      <c r="J37" s="132">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7" t="s">
        <v>41</v>
      </c>
      <c r="F38" s="132">
        <f>ROUND((SUM(BH136:BH591)),  2)</f>
        <v>0</v>
      </c>
      <c r="G38" s="34"/>
      <c r="H38" s="34"/>
      <c r="I38" s="133">
        <v>0.15</v>
      </c>
      <c r="J38" s="132">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7" t="s">
        <v>42</v>
      </c>
      <c r="F39" s="132">
        <f>ROUND((SUM(BI136:BI591)),  2)</f>
        <v>0</v>
      </c>
      <c r="G39" s="34"/>
      <c r="H39" s="34"/>
      <c r="I39" s="133">
        <v>0</v>
      </c>
      <c r="J39" s="132">
        <f>0</f>
        <v>0</v>
      </c>
      <c r="K39" s="34"/>
      <c r="L39" s="51"/>
      <c r="S39" s="34"/>
      <c r="T39" s="34"/>
      <c r="U39" s="34"/>
      <c r="V39" s="34"/>
      <c r="W39" s="34"/>
      <c r="X39" s="34"/>
      <c r="Y39" s="34"/>
      <c r="Z39" s="34"/>
      <c r="AA39" s="34"/>
      <c r="AB39" s="34"/>
      <c r="AC39" s="34"/>
      <c r="AD39" s="34"/>
      <c r="AE39" s="34"/>
    </row>
    <row r="40" spans="1:31" s="2" customFormat="1" ht="6.95" hidden="1" customHeight="1">
      <c r="A40" s="34"/>
      <c r="B40" s="39"/>
      <c r="C40" s="34"/>
      <c r="D40" s="34"/>
      <c r="E40" s="34"/>
      <c r="F40" s="34"/>
      <c r="G40" s="34"/>
      <c r="H40" s="34"/>
      <c r="I40" s="118"/>
      <c r="J40" s="34"/>
      <c r="K40" s="34"/>
      <c r="L40" s="51"/>
      <c r="S40" s="34"/>
      <c r="T40" s="34"/>
      <c r="U40" s="34"/>
      <c r="V40" s="34"/>
      <c r="W40" s="34"/>
      <c r="X40" s="34"/>
      <c r="Y40" s="34"/>
      <c r="Z40" s="34"/>
      <c r="AA40" s="34"/>
      <c r="AB40" s="34"/>
      <c r="AC40" s="34"/>
      <c r="AD40" s="34"/>
      <c r="AE40" s="34"/>
    </row>
    <row r="41" spans="1:31" s="2" customFormat="1" ht="25.35" hidden="1" customHeight="1">
      <c r="A41" s="34"/>
      <c r="B41" s="39"/>
      <c r="C41" s="134"/>
      <c r="D41" s="135" t="s">
        <v>43</v>
      </c>
      <c r="E41" s="136"/>
      <c r="F41" s="136"/>
      <c r="G41" s="137" t="s">
        <v>44</v>
      </c>
      <c r="H41" s="138" t="s">
        <v>45</v>
      </c>
      <c r="I41" s="139"/>
      <c r="J41" s="140">
        <f>SUM(J32:J39)</f>
        <v>0</v>
      </c>
      <c r="K41" s="141"/>
      <c r="L41" s="51"/>
      <c r="S41" s="34"/>
      <c r="T41" s="34"/>
      <c r="U41" s="34"/>
      <c r="V41" s="34"/>
      <c r="W41" s="34"/>
      <c r="X41" s="34"/>
      <c r="Y41" s="34"/>
      <c r="Z41" s="34"/>
      <c r="AA41" s="34"/>
      <c r="AB41" s="34"/>
      <c r="AC41" s="34"/>
      <c r="AD41" s="34"/>
      <c r="AE41" s="34"/>
    </row>
    <row r="42" spans="1:31" s="2" customFormat="1" ht="14.45" hidden="1" customHeight="1">
      <c r="A42" s="34"/>
      <c r="B42" s="39"/>
      <c r="C42" s="34"/>
      <c r="D42" s="34"/>
      <c r="E42" s="34"/>
      <c r="F42" s="34"/>
      <c r="G42" s="34"/>
      <c r="H42" s="34"/>
      <c r="I42" s="118"/>
      <c r="J42" s="34"/>
      <c r="K42" s="34"/>
      <c r="L42" s="51"/>
      <c r="S42" s="34"/>
      <c r="T42" s="34"/>
      <c r="U42" s="34"/>
      <c r="V42" s="34"/>
      <c r="W42" s="34"/>
      <c r="X42" s="34"/>
      <c r="Y42" s="34"/>
      <c r="Z42" s="34"/>
      <c r="AA42" s="34"/>
      <c r="AB42" s="34"/>
      <c r="AC42" s="34"/>
      <c r="AD42" s="34"/>
      <c r="AE42" s="34"/>
    </row>
    <row r="43" spans="1:31" s="1" customFormat="1" ht="14.45" hidden="1" customHeight="1">
      <c r="B43" s="20"/>
      <c r="I43" s="111"/>
      <c r="L43" s="20"/>
    </row>
    <row r="44" spans="1:31" s="1" customFormat="1" ht="14.45" hidden="1" customHeight="1">
      <c r="B44" s="20"/>
      <c r="I44" s="111"/>
      <c r="L44" s="20"/>
    </row>
    <row r="45" spans="1:31" s="1" customFormat="1" ht="14.45" hidden="1" customHeight="1">
      <c r="B45" s="20"/>
      <c r="I45" s="111"/>
      <c r="L45" s="20"/>
    </row>
    <row r="46" spans="1:31" s="1" customFormat="1" ht="14.45" hidden="1" customHeight="1">
      <c r="B46" s="20"/>
      <c r="I46" s="111"/>
      <c r="L46" s="20"/>
    </row>
    <row r="47" spans="1:31" s="1" customFormat="1" ht="14.45" hidden="1" customHeight="1">
      <c r="B47" s="20"/>
      <c r="I47" s="111"/>
      <c r="L47" s="20"/>
    </row>
    <row r="48" spans="1:31" s="1" customFormat="1" ht="14.45" hidden="1" customHeight="1">
      <c r="B48" s="20"/>
      <c r="I48" s="111"/>
      <c r="L48" s="20"/>
    </row>
    <row r="49" spans="1:31" s="1" customFormat="1" ht="14.45" hidden="1" customHeight="1">
      <c r="B49" s="20"/>
      <c r="I49" s="111"/>
      <c r="L49" s="20"/>
    </row>
    <row r="50" spans="1:31" s="2" customFormat="1" ht="14.45" hidden="1" customHeight="1">
      <c r="B50" s="51"/>
      <c r="D50" s="142" t="s">
        <v>46</v>
      </c>
      <c r="E50" s="143"/>
      <c r="F50" s="143"/>
      <c r="G50" s="142" t="s">
        <v>47</v>
      </c>
      <c r="H50" s="143"/>
      <c r="I50" s="144"/>
      <c r="J50" s="143"/>
      <c r="K50" s="143"/>
      <c r="L50" s="51"/>
    </row>
    <row r="51" spans="1:31" hidden="1">
      <c r="B51" s="20"/>
      <c r="L51" s="20"/>
    </row>
    <row r="52" spans="1:31" hidden="1">
      <c r="B52" s="20"/>
      <c r="L52" s="20"/>
    </row>
    <row r="53" spans="1:31" hidden="1">
      <c r="B53" s="20"/>
      <c r="L53" s="20"/>
    </row>
    <row r="54" spans="1:31" hidden="1">
      <c r="B54" s="20"/>
      <c r="L54" s="20"/>
    </row>
    <row r="55" spans="1:31" hidden="1">
      <c r="B55" s="20"/>
      <c r="L55" s="20"/>
    </row>
    <row r="56" spans="1:31" hidden="1">
      <c r="B56" s="20"/>
      <c r="L56" s="20"/>
    </row>
    <row r="57" spans="1:31" hidden="1">
      <c r="B57" s="20"/>
      <c r="L57" s="20"/>
    </row>
    <row r="58" spans="1:31" hidden="1">
      <c r="B58" s="20"/>
      <c r="L58" s="20"/>
    </row>
    <row r="59" spans="1:31" hidden="1">
      <c r="B59" s="20"/>
      <c r="L59" s="20"/>
    </row>
    <row r="60" spans="1:31" hidden="1">
      <c r="B60" s="20"/>
      <c r="L60" s="20"/>
    </row>
    <row r="61" spans="1:31" s="2" customFormat="1" ht="12.75" hidden="1">
      <c r="A61" s="34"/>
      <c r="B61" s="39"/>
      <c r="C61" s="34"/>
      <c r="D61" s="145" t="s">
        <v>48</v>
      </c>
      <c r="E61" s="146"/>
      <c r="F61" s="147" t="s">
        <v>49</v>
      </c>
      <c r="G61" s="145" t="s">
        <v>48</v>
      </c>
      <c r="H61" s="146"/>
      <c r="I61" s="148"/>
      <c r="J61" s="149" t="s">
        <v>49</v>
      </c>
      <c r="K61" s="146"/>
      <c r="L61" s="51"/>
      <c r="S61" s="34"/>
      <c r="T61" s="34"/>
      <c r="U61" s="34"/>
      <c r="V61" s="34"/>
      <c r="W61" s="34"/>
      <c r="X61" s="34"/>
      <c r="Y61" s="34"/>
      <c r="Z61" s="34"/>
      <c r="AA61" s="34"/>
      <c r="AB61" s="34"/>
      <c r="AC61" s="34"/>
      <c r="AD61" s="34"/>
      <c r="AE61" s="34"/>
    </row>
    <row r="62" spans="1:31" hidden="1">
      <c r="B62" s="20"/>
      <c r="L62" s="20"/>
    </row>
    <row r="63" spans="1:31" hidden="1">
      <c r="B63" s="20"/>
      <c r="L63" s="20"/>
    </row>
    <row r="64" spans="1:31" hidden="1">
      <c r="B64" s="20"/>
      <c r="L64" s="20"/>
    </row>
    <row r="65" spans="1:31" s="2" customFormat="1" ht="12.75" hidden="1">
      <c r="A65" s="34"/>
      <c r="B65" s="39"/>
      <c r="C65" s="34"/>
      <c r="D65" s="142" t="s">
        <v>50</v>
      </c>
      <c r="E65" s="150"/>
      <c r="F65" s="150"/>
      <c r="G65" s="142" t="s">
        <v>51</v>
      </c>
      <c r="H65" s="150"/>
      <c r="I65" s="151"/>
      <c r="J65" s="150"/>
      <c r="K65" s="150"/>
      <c r="L65" s="51"/>
      <c r="S65" s="34"/>
      <c r="T65" s="34"/>
      <c r="U65" s="34"/>
      <c r="V65" s="34"/>
      <c r="W65" s="34"/>
      <c r="X65" s="34"/>
      <c r="Y65" s="34"/>
      <c r="Z65" s="34"/>
      <c r="AA65" s="34"/>
      <c r="AB65" s="34"/>
      <c r="AC65" s="34"/>
      <c r="AD65" s="34"/>
      <c r="AE65" s="34"/>
    </row>
    <row r="66" spans="1:31" hidden="1">
      <c r="B66" s="20"/>
      <c r="L66" s="20"/>
    </row>
    <row r="67" spans="1:31" hidden="1">
      <c r="B67" s="20"/>
      <c r="L67" s="20"/>
    </row>
    <row r="68" spans="1:31" hidden="1">
      <c r="B68" s="20"/>
      <c r="L68" s="20"/>
    </row>
    <row r="69" spans="1:31" hidden="1">
      <c r="B69" s="20"/>
      <c r="L69" s="20"/>
    </row>
    <row r="70" spans="1:31" hidden="1">
      <c r="B70" s="20"/>
      <c r="L70" s="20"/>
    </row>
    <row r="71" spans="1:31" hidden="1">
      <c r="B71" s="20"/>
      <c r="L71" s="20"/>
    </row>
    <row r="72" spans="1:31" hidden="1">
      <c r="B72" s="20"/>
      <c r="L72" s="20"/>
    </row>
    <row r="73" spans="1:31" hidden="1">
      <c r="B73" s="20"/>
      <c r="L73" s="20"/>
    </row>
    <row r="74" spans="1:31" hidden="1">
      <c r="B74" s="20"/>
      <c r="L74" s="20"/>
    </row>
    <row r="75" spans="1:31" hidden="1">
      <c r="B75" s="20"/>
      <c r="L75" s="20"/>
    </row>
    <row r="76" spans="1:31" s="2" customFormat="1" ht="12.75" hidden="1">
      <c r="A76" s="34"/>
      <c r="B76" s="39"/>
      <c r="C76" s="34"/>
      <c r="D76" s="145" t="s">
        <v>48</v>
      </c>
      <c r="E76" s="146"/>
      <c r="F76" s="147" t="s">
        <v>49</v>
      </c>
      <c r="G76" s="145" t="s">
        <v>48</v>
      </c>
      <c r="H76" s="146"/>
      <c r="I76" s="148"/>
      <c r="J76" s="149" t="s">
        <v>49</v>
      </c>
      <c r="K76" s="146"/>
      <c r="L76" s="51"/>
      <c r="S76" s="34"/>
      <c r="T76" s="34"/>
      <c r="U76" s="34"/>
      <c r="V76" s="34"/>
      <c r="W76" s="34"/>
      <c r="X76" s="34"/>
      <c r="Y76" s="34"/>
      <c r="Z76" s="34"/>
      <c r="AA76" s="34"/>
      <c r="AB76" s="34"/>
      <c r="AC76" s="34"/>
      <c r="AD76" s="34"/>
      <c r="AE76" s="34"/>
    </row>
    <row r="77" spans="1:31" s="2" customFormat="1" ht="14.45" hidden="1" customHeight="1">
      <c r="A77" s="34"/>
      <c r="B77" s="152"/>
      <c r="C77" s="153"/>
      <c r="D77" s="153"/>
      <c r="E77" s="153"/>
      <c r="F77" s="153"/>
      <c r="G77" s="153"/>
      <c r="H77" s="153"/>
      <c r="I77" s="154"/>
      <c r="J77" s="153"/>
      <c r="K77" s="153"/>
      <c r="L77" s="51"/>
      <c r="S77" s="34"/>
      <c r="T77" s="34"/>
      <c r="U77" s="34"/>
      <c r="V77" s="34"/>
      <c r="W77" s="34"/>
      <c r="X77" s="34"/>
      <c r="Y77" s="34"/>
      <c r="Z77" s="34"/>
      <c r="AA77" s="34"/>
      <c r="AB77" s="34"/>
      <c r="AC77" s="34"/>
      <c r="AD77" s="34"/>
      <c r="AE77" s="34"/>
    </row>
    <row r="78" spans="1:31" hidden="1"/>
    <row r="79" spans="1:31" hidden="1"/>
    <row r="80" spans="1:31" hidden="1"/>
    <row r="81" spans="1:31" s="2" customFormat="1" ht="6.95" hidden="1" customHeight="1">
      <c r="A81" s="34"/>
      <c r="B81" s="155"/>
      <c r="C81" s="156"/>
      <c r="D81" s="156"/>
      <c r="E81" s="156"/>
      <c r="F81" s="156"/>
      <c r="G81" s="156"/>
      <c r="H81" s="156"/>
      <c r="I81" s="157"/>
      <c r="J81" s="156"/>
      <c r="K81" s="156"/>
      <c r="L81" s="51"/>
      <c r="S81" s="34"/>
      <c r="T81" s="34"/>
      <c r="U81" s="34"/>
      <c r="V81" s="34"/>
      <c r="W81" s="34"/>
      <c r="X81" s="34"/>
      <c r="Y81" s="34"/>
      <c r="Z81" s="34"/>
      <c r="AA81" s="34"/>
      <c r="AB81" s="34"/>
      <c r="AC81" s="34"/>
      <c r="AD81" s="34"/>
      <c r="AE81" s="34"/>
    </row>
    <row r="82" spans="1:31" s="2" customFormat="1" ht="24.95" hidden="1" customHeight="1">
      <c r="A82" s="34"/>
      <c r="B82" s="35"/>
      <c r="C82" s="23" t="s">
        <v>93</v>
      </c>
      <c r="D82" s="36"/>
      <c r="E82" s="36"/>
      <c r="F82" s="36"/>
      <c r="G82" s="36"/>
      <c r="H82" s="36"/>
      <c r="I82" s="118"/>
      <c r="J82" s="36"/>
      <c r="K82" s="36"/>
      <c r="L82" s="51"/>
      <c r="S82" s="34"/>
      <c r="T82" s="34"/>
      <c r="U82" s="34"/>
      <c r="V82" s="34"/>
      <c r="W82" s="34"/>
      <c r="X82" s="34"/>
      <c r="Y82" s="34"/>
      <c r="Z82" s="34"/>
      <c r="AA82" s="34"/>
      <c r="AB82" s="34"/>
      <c r="AC82" s="34"/>
      <c r="AD82" s="34"/>
      <c r="AE82" s="34"/>
    </row>
    <row r="83" spans="1:31" s="2" customFormat="1" ht="6.95" hidden="1" customHeight="1">
      <c r="A83" s="34"/>
      <c r="B83" s="35"/>
      <c r="C83" s="36"/>
      <c r="D83" s="36"/>
      <c r="E83" s="36"/>
      <c r="F83" s="36"/>
      <c r="G83" s="36"/>
      <c r="H83" s="36"/>
      <c r="I83" s="118"/>
      <c r="J83" s="36"/>
      <c r="K83" s="36"/>
      <c r="L83" s="51"/>
      <c r="S83" s="34"/>
      <c r="T83" s="34"/>
      <c r="U83" s="34"/>
      <c r="V83" s="34"/>
      <c r="W83" s="34"/>
      <c r="X83" s="34"/>
      <c r="Y83" s="34"/>
      <c r="Z83" s="34"/>
      <c r="AA83" s="34"/>
      <c r="AB83" s="34"/>
      <c r="AC83" s="34"/>
      <c r="AD83" s="34"/>
      <c r="AE83" s="34"/>
    </row>
    <row r="84" spans="1:31" s="2" customFormat="1" ht="12" hidden="1" customHeight="1">
      <c r="A84" s="34"/>
      <c r="B84" s="35"/>
      <c r="C84" s="29" t="s">
        <v>16</v>
      </c>
      <c r="D84" s="36"/>
      <c r="E84" s="36"/>
      <c r="F84" s="36"/>
      <c r="G84" s="36"/>
      <c r="H84" s="36"/>
      <c r="I84" s="118"/>
      <c r="J84" s="36"/>
      <c r="K84" s="36"/>
      <c r="L84" s="51"/>
      <c r="S84" s="34"/>
      <c r="T84" s="34"/>
      <c r="U84" s="34"/>
      <c r="V84" s="34"/>
      <c r="W84" s="34"/>
      <c r="X84" s="34"/>
      <c r="Y84" s="34"/>
      <c r="Z84" s="34"/>
      <c r="AA84" s="34"/>
      <c r="AB84" s="34"/>
      <c r="AC84" s="34"/>
      <c r="AD84" s="34"/>
      <c r="AE84" s="34"/>
    </row>
    <row r="85" spans="1:31" s="2" customFormat="1" ht="16.5" hidden="1" customHeight="1">
      <c r="A85" s="34"/>
      <c r="B85" s="35"/>
      <c r="C85" s="36"/>
      <c r="D85" s="36"/>
      <c r="E85" s="313" t="str">
        <f>E7</f>
        <v>Rekonstrukce železniční zastávky Náměšť na Hané</v>
      </c>
      <c r="F85" s="314"/>
      <c r="G85" s="314"/>
      <c r="H85" s="314"/>
      <c r="I85" s="118"/>
      <c r="J85" s="36"/>
      <c r="K85" s="36"/>
      <c r="L85" s="51"/>
      <c r="S85" s="34"/>
      <c r="T85" s="34"/>
      <c r="U85" s="34"/>
      <c r="V85" s="34"/>
      <c r="W85" s="34"/>
      <c r="X85" s="34"/>
      <c r="Y85" s="34"/>
      <c r="Z85" s="34"/>
      <c r="AA85" s="34"/>
      <c r="AB85" s="34"/>
      <c r="AC85" s="34"/>
      <c r="AD85" s="34"/>
      <c r="AE85" s="34"/>
    </row>
    <row r="86" spans="1:31" s="1" customFormat="1" ht="12" hidden="1" customHeight="1">
      <c r="B86" s="21"/>
      <c r="C86" s="29" t="s">
        <v>89</v>
      </c>
      <c r="D86" s="22"/>
      <c r="E86" s="22"/>
      <c r="F86" s="22"/>
      <c r="G86" s="22"/>
      <c r="H86" s="22"/>
      <c r="I86" s="111"/>
      <c r="J86" s="22"/>
      <c r="K86" s="22"/>
      <c r="L86" s="20"/>
    </row>
    <row r="87" spans="1:31" s="2" customFormat="1" ht="16.5" hidden="1" customHeight="1">
      <c r="A87" s="34"/>
      <c r="B87" s="35"/>
      <c r="C87" s="36"/>
      <c r="D87" s="36"/>
      <c r="E87" s="313" t="s">
        <v>90</v>
      </c>
      <c r="F87" s="312"/>
      <c r="G87" s="312"/>
      <c r="H87" s="312"/>
      <c r="I87" s="118"/>
      <c r="J87" s="36"/>
      <c r="K87" s="36"/>
      <c r="L87" s="51"/>
      <c r="S87" s="34"/>
      <c r="T87" s="34"/>
      <c r="U87" s="34"/>
      <c r="V87" s="34"/>
      <c r="W87" s="34"/>
      <c r="X87" s="34"/>
      <c r="Y87" s="34"/>
      <c r="Z87" s="34"/>
      <c r="AA87" s="34"/>
      <c r="AB87" s="34"/>
      <c r="AC87" s="34"/>
      <c r="AD87" s="34"/>
      <c r="AE87" s="34"/>
    </row>
    <row r="88" spans="1:31" s="2" customFormat="1" ht="12" hidden="1" customHeight="1">
      <c r="A88" s="34"/>
      <c r="B88" s="35"/>
      <c r="C88" s="29" t="s">
        <v>91</v>
      </c>
      <c r="D88" s="36"/>
      <c r="E88" s="36"/>
      <c r="F88" s="36"/>
      <c r="G88" s="36"/>
      <c r="H88" s="36"/>
      <c r="I88" s="118"/>
      <c r="J88" s="36"/>
      <c r="K88" s="36"/>
      <c r="L88" s="51"/>
      <c r="S88" s="34"/>
      <c r="T88" s="34"/>
      <c r="U88" s="34"/>
      <c r="V88" s="34"/>
      <c r="W88" s="34"/>
      <c r="X88" s="34"/>
      <c r="Y88" s="34"/>
      <c r="Z88" s="34"/>
      <c r="AA88" s="34"/>
      <c r="AB88" s="34"/>
      <c r="AC88" s="34"/>
      <c r="AD88" s="34"/>
      <c r="AE88" s="34"/>
    </row>
    <row r="89" spans="1:31" s="2" customFormat="1" ht="16.5" hidden="1" customHeight="1">
      <c r="A89" s="34"/>
      <c r="B89" s="35"/>
      <c r="C89" s="36"/>
      <c r="D89" s="36"/>
      <c r="E89" s="282" t="str">
        <f>E11</f>
        <v>SO 02-05 - Přístřešek pro cestující</v>
      </c>
      <c r="F89" s="312"/>
      <c r="G89" s="312"/>
      <c r="H89" s="312"/>
      <c r="I89" s="118"/>
      <c r="J89" s="36"/>
      <c r="K89" s="36"/>
      <c r="L89" s="51"/>
      <c r="S89" s="34"/>
      <c r="T89" s="34"/>
      <c r="U89" s="34"/>
      <c r="V89" s="34"/>
      <c r="W89" s="34"/>
      <c r="X89" s="34"/>
      <c r="Y89" s="34"/>
      <c r="Z89" s="34"/>
      <c r="AA89" s="34"/>
      <c r="AB89" s="34"/>
      <c r="AC89" s="34"/>
      <c r="AD89" s="34"/>
      <c r="AE89" s="34"/>
    </row>
    <row r="90" spans="1:31" s="2" customFormat="1" ht="6.95" hidden="1" customHeight="1">
      <c r="A90" s="34"/>
      <c r="B90" s="35"/>
      <c r="C90" s="36"/>
      <c r="D90" s="36"/>
      <c r="E90" s="36"/>
      <c r="F90" s="36"/>
      <c r="G90" s="36"/>
      <c r="H90" s="36"/>
      <c r="I90" s="118"/>
      <c r="J90" s="36"/>
      <c r="K90" s="36"/>
      <c r="L90" s="51"/>
      <c r="S90" s="34"/>
      <c r="T90" s="34"/>
      <c r="U90" s="34"/>
      <c r="V90" s="34"/>
      <c r="W90" s="34"/>
      <c r="X90" s="34"/>
      <c r="Y90" s="34"/>
      <c r="Z90" s="34"/>
      <c r="AA90" s="34"/>
      <c r="AB90" s="34"/>
      <c r="AC90" s="34"/>
      <c r="AD90" s="34"/>
      <c r="AE90" s="34"/>
    </row>
    <row r="91" spans="1:31" s="2" customFormat="1" ht="12" hidden="1" customHeight="1">
      <c r="A91" s="34"/>
      <c r="B91" s="35"/>
      <c r="C91" s="29" t="s">
        <v>20</v>
      </c>
      <c r="D91" s="36"/>
      <c r="E91" s="36"/>
      <c r="F91" s="27" t="str">
        <f>F14</f>
        <v xml:space="preserve"> </v>
      </c>
      <c r="G91" s="36"/>
      <c r="H91" s="36"/>
      <c r="I91" s="119" t="s">
        <v>22</v>
      </c>
      <c r="J91" s="66" t="str">
        <f>IF(J14="","",J14)</f>
        <v>28. 5. 2020</v>
      </c>
      <c r="K91" s="36"/>
      <c r="L91" s="51"/>
      <c r="S91" s="34"/>
      <c r="T91" s="34"/>
      <c r="U91" s="34"/>
      <c r="V91" s="34"/>
      <c r="W91" s="34"/>
      <c r="X91" s="34"/>
      <c r="Y91" s="34"/>
      <c r="Z91" s="34"/>
      <c r="AA91" s="34"/>
      <c r="AB91" s="34"/>
      <c r="AC91" s="34"/>
      <c r="AD91" s="34"/>
      <c r="AE91" s="34"/>
    </row>
    <row r="92" spans="1:31" s="2" customFormat="1" ht="6.95" hidden="1" customHeight="1">
      <c r="A92" s="34"/>
      <c r="B92" s="35"/>
      <c r="C92" s="36"/>
      <c r="D92" s="36"/>
      <c r="E92" s="36"/>
      <c r="F92" s="36"/>
      <c r="G92" s="36"/>
      <c r="H92" s="36"/>
      <c r="I92" s="118"/>
      <c r="J92" s="36"/>
      <c r="K92" s="36"/>
      <c r="L92" s="51"/>
      <c r="S92" s="34"/>
      <c r="T92" s="34"/>
      <c r="U92" s="34"/>
      <c r="V92" s="34"/>
      <c r="W92" s="34"/>
      <c r="X92" s="34"/>
      <c r="Y92" s="34"/>
      <c r="Z92" s="34"/>
      <c r="AA92" s="34"/>
      <c r="AB92" s="34"/>
      <c r="AC92" s="34"/>
      <c r="AD92" s="34"/>
      <c r="AE92" s="34"/>
    </row>
    <row r="93" spans="1:31" s="2" customFormat="1" ht="15.2" hidden="1" customHeight="1">
      <c r="A93" s="34"/>
      <c r="B93" s="35"/>
      <c r="C93" s="29" t="s">
        <v>24</v>
      </c>
      <c r="D93" s="36"/>
      <c r="E93" s="36"/>
      <c r="F93" s="27" t="str">
        <f>E17</f>
        <v xml:space="preserve"> </v>
      </c>
      <c r="G93" s="36"/>
      <c r="H93" s="36"/>
      <c r="I93" s="119" t="s">
        <v>29</v>
      </c>
      <c r="J93" s="32" t="str">
        <f>E23</f>
        <v xml:space="preserve"> </v>
      </c>
      <c r="K93" s="36"/>
      <c r="L93" s="51"/>
      <c r="S93" s="34"/>
      <c r="T93" s="34"/>
      <c r="U93" s="34"/>
      <c r="V93" s="34"/>
      <c r="W93" s="34"/>
      <c r="X93" s="34"/>
      <c r="Y93" s="34"/>
      <c r="Z93" s="34"/>
      <c r="AA93" s="34"/>
      <c r="AB93" s="34"/>
      <c r="AC93" s="34"/>
      <c r="AD93" s="34"/>
      <c r="AE93" s="34"/>
    </row>
    <row r="94" spans="1:31" s="2" customFormat="1" ht="15.2" hidden="1" customHeight="1">
      <c r="A94" s="34"/>
      <c r="B94" s="35"/>
      <c r="C94" s="29" t="s">
        <v>27</v>
      </c>
      <c r="D94" s="36"/>
      <c r="E94" s="36"/>
      <c r="F94" s="27" t="str">
        <f>IF(E20="","",E20)</f>
        <v>Vyplň údaj</v>
      </c>
      <c r="G94" s="36"/>
      <c r="H94" s="36"/>
      <c r="I94" s="119" t="s">
        <v>31</v>
      </c>
      <c r="J94" s="32" t="str">
        <f>E26</f>
        <v xml:space="preserve"> </v>
      </c>
      <c r="K94" s="36"/>
      <c r="L94" s="51"/>
      <c r="S94" s="34"/>
      <c r="T94" s="34"/>
      <c r="U94" s="34"/>
      <c r="V94" s="34"/>
      <c r="W94" s="34"/>
      <c r="X94" s="34"/>
      <c r="Y94" s="34"/>
      <c r="Z94" s="34"/>
      <c r="AA94" s="34"/>
      <c r="AB94" s="34"/>
      <c r="AC94" s="34"/>
      <c r="AD94" s="34"/>
      <c r="AE94" s="34"/>
    </row>
    <row r="95" spans="1:31" s="2" customFormat="1" ht="10.35" hidden="1" customHeight="1">
      <c r="A95" s="34"/>
      <c r="B95" s="35"/>
      <c r="C95" s="36"/>
      <c r="D95" s="36"/>
      <c r="E95" s="36"/>
      <c r="F95" s="36"/>
      <c r="G95" s="36"/>
      <c r="H95" s="36"/>
      <c r="I95" s="118"/>
      <c r="J95" s="36"/>
      <c r="K95" s="36"/>
      <c r="L95" s="51"/>
      <c r="S95" s="34"/>
      <c r="T95" s="34"/>
      <c r="U95" s="34"/>
      <c r="V95" s="34"/>
      <c r="W95" s="34"/>
      <c r="X95" s="34"/>
      <c r="Y95" s="34"/>
      <c r="Z95" s="34"/>
      <c r="AA95" s="34"/>
      <c r="AB95" s="34"/>
      <c r="AC95" s="34"/>
      <c r="AD95" s="34"/>
      <c r="AE95" s="34"/>
    </row>
    <row r="96" spans="1:31" s="2" customFormat="1" ht="29.25" hidden="1" customHeight="1">
      <c r="A96" s="34"/>
      <c r="B96" s="35"/>
      <c r="C96" s="158" t="s">
        <v>94</v>
      </c>
      <c r="D96" s="159"/>
      <c r="E96" s="159"/>
      <c r="F96" s="159"/>
      <c r="G96" s="159"/>
      <c r="H96" s="159"/>
      <c r="I96" s="160"/>
      <c r="J96" s="161" t="s">
        <v>95</v>
      </c>
      <c r="K96" s="159"/>
      <c r="L96" s="51"/>
      <c r="S96" s="34"/>
      <c r="T96" s="34"/>
      <c r="U96" s="34"/>
      <c r="V96" s="34"/>
      <c r="W96" s="34"/>
      <c r="X96" s="34"/>
      <c r="Y96" s="34"/>
      <c r="Z96" s="34"/>
      <c r="AA96" s="34"/>
      <c r="AB96" s="34"/>
      <c r="AC96" s="34"/>
      <c r="AD96" s="34"/>
      <c r="AE96" s="34"/>
    </row>
    <row r="97" spans="1:47" s="2" customFormat="1" ht="10.35" hidden="1" customHeight="1">
      <c r="A97" s="34"/>
      <c r="B97" s="35"/>
      <c r="C97" s="36"/>
      <c r="D97" s="36"/>
      <c r="E97" s="36"/>
      <c r="F97" s="36"/>
      <c r="G97" s="36"/>
      <c r="H97" s="36"/>
      <c r="I97" s="118"/>
      <c r="J97" s="36"/>
      <c r="K97" s="36"/>
      <c r="L97" s="51"/>
      <c r="S97" s="34"/>
      <c r="T97" s="34"/>
      <c r="U97" s="34"/>
      <c r="V97" s="34"/>
      <c r="W97" s="34"/>
      <c r="X97" s="34"/>
      <c r="Y97" s="34"/>
      <c r="Z97" s="34"/>
      <c r="AA97" s="34"/>
      <c r="AB97" s="34"/>
      <c r="AC97" s="34"/>
      <c r="AD97" s="34"/>
      <c r="AE97" s="34"/>
    </row>
    <row r="98" spans="1:47" s="2" customFormat="1" ht="22.9" hidden="1" customHeight="1">
      <c r="A98" s="34"/>
      <c r="B98" s="35"/>
      <c r="C98" s="162" t="s">
        <v>96</v>
      </c>
      <c r="D98" s="36"/>
      <c r="E98" s="36"/>
      <c r="F98" s="36"/>
      <c r="G98" s="36"/>
      <c r="H98" s="36"/>
      <c r="I98" s="118"/>
      <c r="J98" s="84">
        <f>J136</f>
        <v>0</v>
      </c>
      <c r="K98" s="36"/>
      <c r="L98" s="51"/>
      <c r="S98" s="34"/>
      <c r="T98" s="34"/>
      <c r="U98" s="34"/>
      <c r="V98" s="34"/>
      <c r="W98" s="34"/>
      <c r="X98" s="34"/>
      <c r="Y98" s="34"/>
      <c r="Z98" s="34"/>
      <c r="AA98" s="34"/>
      <c r="AB98" s="34"/>
      <c r="AC98" s="34"/>
      <c r="AD98" s="34"/>
      <c r="AE98" s="34"/>
      <c r="AU98" s="17" t="s">
        <v>97</v>
      </c>
    </row>
    <row r="99" spans="1:47" s="9" customFormat="1" ht="24.95" hidden="1" customHeight="1">
      <c r="B99" s="163"/>
      <c r="C99" s="164"/>
      <c r="D99" s="165" t="s">
        <v>98</v>
      </c>
      <c r="E99" s="166"/>
      <c r="F99" s="166"/>
      <c r="G99" s="166"/>
      <c r="H99" s="166"/>
      <c r="I99" s="167"/>
      <c r="J99" s="168">
        <f>J137</f>
        <v>0</v>
      </c>
      <c r="K99" s="164"/>
      <c r="L99" s="169"/>
    </row>
    <row r="100" spans="1:47" s="10" customFormat="1" ht="19.899999999999999" hidden="1" customHeight="1">
      <c r="B100" s="170"/>
      <c r="C100" s="104"/>
      <c r="D100" s="171" t="s">
        <v>99</v>
      </c>
      <c r="E100" s="172"/>
      <c r="F100" s="172"/>
      <c r="G100" s="172"/>
      <c r="H100" s="172"/>
      <c r="I100" s="173"/>
      <c r="J100" s="174">
        <f>J138</f>
        <v>0</v>
      </c>
      <c r="K100" s="104"/>
      <c r="L100" s="175"/>
    </row>
    <row r="101" spans="1:47" s="10" customFormat="1" ht="19.899999999999999" hidden="1" customHeight="1">
      <c r="B101" s="170"/>
      <c r="C101" s="104"/>
      <c r="D101" s="171" t="s">
        <v>100</v>
      </c>
      <c r="E101" s="172"/>
      <c r="F101" s="172"/>
      <c r="G101" s="172"/>
      <c r="H101" s="172"/>
      <c r="I101" s="173"/>
      <c r="J101" s="174">
        <f>J172</f>
        <v>0</v>
      </c>
      <c r="K101" s="104"/>
      <c r="L101" s="175"/>
    </row>
    <row r="102" spans="1:47" s="10" customFormat="1" ht="19.899999999999999" hidden="1" customHeight="1">
      <c r="B102" s="170"/>
      <c r="C102" s="104"/>
      <c r="D102" s="171" t="s">
        <v>101</v>
      </c>
      <c r="E102" s="172"/>
      <c r="F102" s="172"/>
      <c r="G102" s="172"/>
      <c r="H102" s="172"/>
      <c r="I102" s="173"/>
      <c r="J102" s="174">
        <f>J245</f>
        <v>0</v>
      </c>
      <c r="K102" s="104"/>
      <c r="L102" s="175"/>
    </row>
    <row r="103" spans="1:47" s="10" customFormat="1" ht="19.899999999999999" hidden="1" customHeight="1">
      <c r="B103" s="170"/>
      <c r="C103" s="104"/>
      <c r="D103" s="171" t="s">
        <v>102</v>
      </c>
      <c r="E103" s="172"/>
      <c r="F103" s="172"/>
      <c r="G103" s="172"/>
      <c r="H103" s="172"/>
      <c r="I103" s="173"/>
      <c r="J103" s="174">
        <f>J249</f>
        <v>0</v>
      </c>
      <c r="K103" s="104"/>
      <c r="L103" s="175"/>
    </row>
    <row r="104" spans="1:47" s="10" customFormat="1" ht="19.899999999999999" hidden="1" customHeight="1">
      <c r="B104" s="170"/>
      <c r="C104" s="104"/>
      <c r="D104" s="171" t="s">
        <v>103</v>
      </c>
      <c r="E104" s="172"/>
      <c r="F104" s="172"/>
      <c r="G104" s="172"/>
      <c r="H104" s="172"/>
      <c r="I104" s="173"/>
      <c r="J104" s="174">
        <f>J262</f>
        <v>0</v>
      </c>
      <c r="K104" s="104"/>
      <c r="L104" s="175"/>
    </row>
    <row r="105" spans="1:47" s="10" customFormat="1" ht="19.899999999999999" hidden="1" customHeight="1">
      <c r="B105" s="170"/>
      <c r="C105" s="104"/>
      <c r="D105" s="171" t="s">
        <v>104</v>
      </c>
      <c r="E105" s="172"/>
      <c r="F105" s="172"/>
      <c r="G105" s="172"/>
      <c r="H105" s="172"/>
      <c r="I105" s="173"/>
      <c r="J105" s="174">
        <f>J272</f>
        <v>0</v>
      </c>
      <c r="K105" s="104"/>
      <c r="L105" s="175"/>
    </row>
    <row r="106" spans="1:47" s="10" customFormat="1" ht="19.899999999999999" hidden="1" customHeight="1">
      <c r="B106" s="170"/>
      <c r="C106" s="104"/>
      <c r="D106" s="171" t="s">
        <v>105</v>
      </c>
      <c r="E106" s="172"/>
      <c r="F106" s="172"/>
      <c r="G106" s="172"/>
      <c r="H106" s="172"/>
      <c r="I106" s="173"/>
      <c r="J106" s="174">
        <f>J280</f>
        <v>0</v>
      </c>
      <c r="K106" s="104"/>
      <c r="L106" s="175"/>
    </row>
    <row r="107" spans="1:47" s="10" customFormat="1" ht="19.899999999999999" hidden="1" customHeight="1">
      <c r="B107" s="170"/>
      <c r="C107" s="104"/>
      <c r="D107" s="171" t="s">
        <v>106</v>
      </c>
      <c r="E107" s="172"/>
      <c r="F107" s="172"/>
      <c r="G107" s="172"/>
      <c r="H107" s="172"/>
      <c r="I107" s="173"/>
      <c r="J107" s="174">
        <f>J341</f>
        <v>0</v>
      </c>
      <c r="K107" s="104"/>
      <c r="L107" s="175"/>
    </row>
    <row r="108" spans="1:47" s="10" customFormat="1" ht="19.899999999999999" hidden="1" customHeight="1">
      <c r="B108" s="170"/>
      <c r="C108" s="104"/>
      <c r="D108" s="171" t="s">
        <v>107</v>
      </c>
      <c r="E108" s="172"/>
      <c r="F108" s="172"/>
      <c r="G108" s="172"/>
      <c r="H108" s="172"/>
      <c r="I108" s="173"/>
      <c r="J108" s="174">
        <f>J358</f>
        <v>0</v>
      </c>
      <c r="K108" s="104"/>
      <c r="L108" s="175"/>
    </row>
    <row r="109" spans="1:47" s="9" customFormat="1" ht="24.95" hidden="1" customHeight="1">
      <c r="B109" s="163"/>
      <c r="C109" s="164"/>
      <c r="D109" s="165" t="s">
        <v>108</v>
      </c>
      <c r="E109" s="166"/>
      <c r="F109" s="166"/>
      <c r="G109" s="166"/>
      <c r="H109" s="166"/>
      <c r="I109" s="167"/>
      <c r="J109" s="168">
        <f>J362</f>
        <v>0</v>
      </c>
      <c r="K109" s="164"/>
      <c r="L109" s="169"/>
    </row>
    <row r="110" spans="1:47" s="10" customFormat="1" ht="19.899999999999999" hidden="1" customHeight="1">
      <c r="B110" s="170"/>
      <c r="C110" s="104"/>
      <c r="D110" s="171" t="s">
        <v>109</v>
      </c>
      <c r="E110" s="172"/>
      <c r="F110" s="172"/>
      <c r="G110" s="172"/>
      <c r="H110" s="172"/>
      <c r="I110" s="173"/>
      <c r="J110" s="174">
        <f>J363</f>
        <v>0</v>
      </c>
      <c r="K110" s="104"/>
      <c r="L110" s="175"/>
    </row>
    <row r="111" spans="1:47" s="10" customFormat="1" ht="19.899999999999999" hidden="1" customHeight="1">
      <c r="B111" s="170"/>
      <c r="C111" s="104"/>
      <c r="D111" s="171" t="s">
        <v>110</v>
      </c>
      <c r="E111" s="172"/>
      <c r="F111" s="172"/>
      <c r="G111" s="172"/>
      <c r="H111" s="172"/>
      <c r="I111" s="173"/>
      <c r="J111" s="174">
        <f>J455</f>
        <v>0</v>
      </c>
      <c r="K111" s="104"/>
      <c r="L111" s="175"/>
    </row>
    <row r="112" spans="1:47" s="10" customFormat="1" ht="19.899999999999999" hidden="1" customHeight="1">
      <c r="B112" s="170"/>
      <c r="C112" s="104"/>
      <c r="D112" s="171" t="s">
        <v>111</v>
      </c>
      <c r="E112" s="172"/>
      <c r="F112" s="172"/>
      <c r="G112" s="172"/>
      <c r="H112" s="172"/>
      <c r="I112" s="173"/>
      <c r="J112" s="174">
        <f>J507</f>
        <v>0</v>
      </c>
      <c r="K112" s="104"/>
      <c r="L112" s="175"/>
    </row>
    <row r="113" spans="1:31" s="10" customFormat="1" ht="19.899999999999999" hidden="1" customHeight="1">
      <c r="B113" s="170"/>
      <c r="C113" s="104"/>
      <c r="D113" s="171" t="s">
        <v>112</v>
      </c>
      <c r="E113" s="172"/>
      <c r="F113" s="172"/>
      <c r="G113" s="172"/>
      <c r="H113" s="172"/>
      <c r="I113" s="173"/>
      <c r="J113" s="174">
        <f>J524</f>
        <v>0</v>
      </c>
      <c r="K113" s="104"/>
      <c r="L113" s="175"/>
    </row>
    <row r="114" spans="1:31" s="10" customFormat="1" ht="19.899999999999999" hidden="1" customHeight="1">
      <c r="B114" s="170"/>
      <c r="C114" s="104"/>
      <c r="D114" s="171" t="s">
        <v>113</v>
      </c>
      <c r="E114" s="172"/>
      <c r="F114" s="172"/>
      <c r="G114" s="172"/>
      <c r="H114" s="172"/>
      <c r="I114" s="173"/>
      <c r="J114" s="174">
        <f>J542</f>
        <v>0</v>
      </c>
      <c r="K114" s="104"/>
      <c r="L114" s="175"/>
    </row>
    <row r="115" spans="1:31" s="2" customFormat="1" ht="21.75" hidden="1" customHeight="1">
      <c r="A115" s="34"/>
      <c r="B115" s="35"/>
      <c r="C115" s="36"/>
      <c r="D115" s="36"/>
      <c r="E115" s="36"/>
      <c r="F115" s="36"/>
      <c r="G115" s="36"/>
      <c r="H115" s="36"/>
      <c r="I115" s="118"/>
      <c r="J115" s="36"/>
      <c r="K115" s="36"/>
      <c r="L115" s="51"/>
      <c r="S115" s="34"/>
      <c r="T115" s="34"/>
      <c r="U115" s="34"/>
      <c r="V115" s="34"/>
      <c r="W115" s="34"/>
      <c r="X115" s="34"/>
      <c r="Y115" s="34"/>
      <c r="Z115" s="34"/>
      <c r="AA115" s="34"/>
      <c r="AB115" s="34"/>
      <c r="AC115" s="34"/>
      <c r="AD115" s="34"/>
      <c r="AE115" s="34"/>
    </row>
    <row r="116" spans="1:31" s="2" customFormat="1" ht="6.95" hidden="1" customHeight="1">
      <c r="A116" s="34"/>
      <c r="B116" s="54"/>
      <c r="C116" s="55"/>
      <c r="D116" s="55"/>
      <c r="E116" s="55"/>
      <c r="F116" s="55"/>
      <c r="G116" s="55"/>
      <c r="H116" s="55"/>
      <c r="I116" s="154"/>
      <c r="J116" s="55"/>
      <c r="K116" s="55"/>
      <c r="L116" s="51"/>
      <c r="S116" s="34"/>
      <c r="T116" s="34"/>
      <c r="U116" s="34"/>
      <c r="V116" s="34"/>
      <c r="W116" s="34"/>
      <c r="X116" s="34"/>
      <c r="Y116" s="34"/>
      <c r="Z116" s="34"/>
      <c r="AA116" s="34"/>
      <c r="AB116" s="34"/>
      <c r="AC116" s="34"/>
      <c r="AD116" s="34"/>
      <c r="AE116" s="34"/>
    </row>
    <row r="117" spans="1:31" hidden="1"/>
    <row r="118" spans="1:31" hidden="1"/>
    <row r="119" spans="1:31" hidden="1"/>
    <row r="120" spans="1:31" s="2" customFormat="1" ht="6.95" customHeight="1">
      <c r="A120" s="34"/>
      <c r="B120" s="56"/>
      <c r="C120" s="57"/>
      <c r="D120" s="57"/>
      <c r="E120" s="57"/>
      <c r="F120" s="57"/>
      <c r="G120" s="57"/>
      <c r="H120" s="57"/>
      <c r="I120" s="157"/>
      <c r="J120" s="57"/>
      <c r="K120" s="57"/>
      <c r="L120" s="51"/>
      <c r="S120" s="34"/>
      <c r="T120" s="34"/>
      <c r="U120" s="34"/>
      <c r="V120" s="34"/>
      <c r="W120" s="34"/>
      <c r="X120" s="34"/>
      <c r="Y120" s="34"/>
      <c r="Z120" s="34"/>
      <c r="AA120" s="34"/>
      <c r="AB120" s="34"/>
      <c r="AC120" s="34"/>
      <c r="AD120" s="34"/>
      <c r="AE120" s="34"/>
    </row>
    <row r="121" spans="1:31" s="2" customFormat="1" ht="24.95" customHeight="1">
      <c r="A121" s="34"/>
      <c r="B121" s="35"/>
      <c r="C121" s="23" t="s">
        <v>114</v>
      </c>
      <c r="D121" s="36"/>
      <c r="E121" s="36"/>
      <c r="F121" s="36"/>
      <c r="G121" s="36"/>
      <c r="H121" s="36"/>
      <c r="I121" s="118"/>
      <c r="J121" s="36"/>
      <c r="K121" s="36"/>
      <c r="L121" s="51"/>
      <c r="S121" s="34"/>
      <c r="T121" s="34"/>
      <c r="U121" s="34"/>
      <c r="V121" s="34"/>
      <c r="W121" s="34"/>
      <c r="X121" s="34"/>
      <c r="Y121" s="34"/>
      <c r="Z121" s="34"/>
      <c r="AA121" s="34"/>
      <c r="AB121" s="34"/>
      <c r="AC121" s="34"/>
      <c r="AD121" s="34"/>
      <c r="AE121" s="34"/>
    </row>
    <row r="122" spans="1:31" s="2" customFormat="1" ht="6.95" customHeight="1">
      <c r="A122" s="34"/>
      <c r="B122" s="35"/>
      <c r="C122" s="36"/>
      <c r="D122" s="36"/>
      <c r="E122" s="36"/>
      <c r="F122" s="36"/>
      <c r="G122" s="36"/>
      <c r="H122" s="36"/>
      <c r="I122" s="118"/>
      <c r="J122" s="36"/>
      <c r="K122" s="36"/>
      <c r="L122" s="51"/>
      <c r="S122" s="34"/>
      <c r="T122" s="34"/>
      <c r="U122" s="34"/>
      <c r="V122" s="34"/>
      <c r="W122" s="34"/>
      <c r="X122" s="34"/>
      <c r="Y122" s="34"/>
      <c r="Z122" s="34"/>
      <c r="AA122" s="34"/>
      <c r="AB122" s="34"/>
      <c r="AC122" s="34"/>
      <c r="AD122" s="34"/>
      <c r="AE122" s="34"/>
    </row>
    <row r="123" spans="1:31" s="2" customFormat="1" ht="12" customHeight="1">
      <c r="A123" s="34"/>
      <c r="B123" s="35"/>
      <c r="C123" s="29" t="s">
        <v>16</v>
      </c>
      <c r="D123" s="36"/>
      <c r="E123" s="36"/>
      <c r="F123" s="36"/>
      <c r="G123" s="36"/>
      <c r="H123" s="36"/>
      <c r="I123" s="118"/>
      <c r="J123" s="36"/>
      <c r="K123" s="36"/>
      <c r="L123" s="51"/>
      <c r="S123" s="34"/>
      <c r="T123" s="34"/>
      <c r="U123" s="34"/>
      <c r="V123" s="34"/>
      <c r="W123" s="34"/>
      <c r="X123" s="34"/>
      <c r="Y123" s="34"/>
      <c r="Z123" s="34"/>
      <c r="AA123" s="34"/>
      <c r="AB123" s="34"/>
      <c r="AC123" s="34"/>
      <c r="AD123" s="34"/>
      <c r="AE123" s="34"/>
    </row>
    <row r="124" spans="1:31" s="2" customFormat="1" ht="16.5" customHeight="1">
      <c r="A124" s="34"/>
      <c r="B124" s="35"/>
      <c r="C124" s="36"/>
      <c r="D124" s="36"/>
      <c r="E124" s="313" t="str">
        <f>E7</f>
        <v>Rekonstrukce železniční zastávky Náměšť na Hané</v>
      </c>
      <c r="F124" s="314"/>
      <c r="G124" s="314"/>
      <c r="H124" s="314"/>
      <c r="I124" s="118"/>
      <c r="J124" s="36"/>
      <c r="K124" s="36"/>
      <c r="L124" s="51"/>
      <c r="S124" s="34"/>
      <c r="T124" s="34"/>
      <c r="U124" s="34"/>
      <c r="V124" s="34"/>
      <c r="W124" s="34"/>
      <c r="X124" s="34"/>
      <c r="Y124" s="34"/>
      <c r="Z124" s="34"/>
      <c r="AA124" s="34"/>
      <c r="AB124" s="34"/>
      <c r="AC124" s="34"/>
      <c r="AD124" s="34"/>
      <c r="AE124" s="34"/>
    </row>
    <row r="125" spans="1:31" s="1" customFormat="1" ht="12" customHeight="1">
      <c r="B125" s="21"/>
      <c r="C125" s="29" t="s">
        <v>89</v>
      </c>
      <c r="D125" s="22"/>
      <c r="E125" s="22"/>
      <c r="F125" s="22"/>
      <c r="G125" s="22"/>
      <c r="H125" s="22"/>
      <c r="I125" s="111"/>
      <c r="J125" s="22"/>
      <c r="K125" s="22"/>
      <c r="L125" s="20"/>
    </row>
    <row r="126" spans="1:31" s="2" customFormat="1" ht="16.5" customHeight="1">
      <c r="A126" s="34"/>
      <c r="B126" s="35"/>
      <c r="C126" s="36"/>
      <c r="D126" s="36"/>
      <c r="E126" s="313" t="s">
        <v>90</v>
      </c>
      <c r="F126" s="312"/>
      <c r="G126" s="312"/>
      <c r="H126" s="312"/>
      <c r="I126" s="118"/>
      <c r="J126" s="36"/>
      <c r="K126" s="36"/>
      <c r="L126" s="51"/>
      <c r="S126" s="34"/>
      <c r="T126" s="34"/>
      <c r="U126" s="34"/>
      <c r="V126" s="34"/>
      <c r="W126" s="34"/>
      <c r="X126" s="34"/>
      <c r="Y126" s="34"/>
      <c r="Z126" s="34"/>
      <c r="AA126" s="34"/>
      <c r="AB126" s="34"/>
      <c r="AC126" s="34"/>
      <c r="AD126" s="34"/>
      <c r="AE126" s="34"/>
    </row>
    <row r="127" spans="1:31" s="2" customFormat="1" ht="12" customHeight="1">
      <c r="A127" s="34"/>
      <c r="B127" s="35"/>
      <c r="C127" s="29" t="s">
        <v>91</v>
      </c>
      <c r="D127" s="36"/>
      <c r="E127" s="36"/>
      <c r="F127" s="36"/>
      <c r="G127" s="36"/>
      <c r="H127" s="36"/>
      <c r="I127" s="118"/>
      <c r="J127" s="36"/>
      <c r="K127" s="36"/>
      <c r="L127" s="51"/>
      <c r="S127" s="34"/>
      <c r="T127" s="34"/>
      <c r="U127" s="34"/>
      <c r="V127" s="34"/>
      <c r="W127" s="34"/>
      <c r="X127" s="34"/>
      <c r="Y127" s="34"/>
      <c r="Z127" s="34"/>
      <c r="AA127" s="34"/>
      <c r="AB127" s="34"/>
      <c r="AC127" s="34"/>
      <c r="AD127" s="34"/>
      <c r="AE127" s="34"/>
    </row>
    <row r="128" spans="1:31" s="2" customFormat="1" ht="16.5" customHeight="1">
      <c r="A128" s="34"/>
      <c r="B128" s="35"/>
      <c r="C128" s="36"/>
      <c r="D128" s="36"/>
      <c r="E128" s="282" t="str">
        <f>E11</f>
        <v>SO 02-05 - Přístřešek pro cestující</v>
      </c>
      <c r="F128" s="312"/>
      <c r="G128" s="312"/>
      <c r="H128" s="312"/>
      <c r="I128" s="118"/>
      <c r="J128" s="36"/>
      <c r="K128" s="36"/>
      <c r="L128" s="51"/>
      <c r="S128" s="34"/>
      <c r="T128" s="34"/>
      <c r="U128" s="34"/>
      <c r="V128" s="34"/>
      <c r="W128" s="34"/>
      <c r="X128" s="34"/>
      <c r="Y128" s="34"/>
      <c r="Z128" s="34"/>
      <c r="AA128" s="34"/>
      <c r="AB128" s="34"/>
      <c r="AC128" s="34"/>
      <c r="AD128" s="34"/>
      <c r="AE128" s="34"/>
    </row>
    <row r="129" spans="1:65" s="2" customFormat="1" ht="6.95" customHeight="1">
      <c r="A129" s="34"/>
      <c r="B129" s="35"/>
      <c r="C129" s="36"/>
      <c r="D129" s="36"/>
      <c r="E129" s="36"/>
      <c r="F129" s="36"/>
      <c r="G129" s="36"/>
      <c r="H129" s="36"/>
      <c r="I129" s="118"/>
      <c r="J129" s="36"/>
      <c r="K129" s="36"/>
      <c r="L129" s="51"/>
      <c r="S129" s="34"/>
      <c r="T129" s="34"/>
      <c r="U129" s="34"/>
      <c r="V129" s="34"/>
      <c r="W129" s="34"/>
      <c r="X129" s="34"/>
      <c r="Y129" s="34"/>
      <c r="Z129" s="34"/>
      <c r="AA129" s="34"/>
      <c r="AB129" s="34"/>
      <c r="AC129" s="34"/>
      <c r="AD129" s="34"/>
      <c r="AE129" s="34"/>
    </row>
    <row r="130" spans="1:65" s="2" customFormat="1" ht="12" customHeight="1">
      <c r="A130" s="34"/>
      <c r="B130" s="35"/>
      <c r="C130" s="29" t="s">
        <v>20</v>
      </c>
      <c r="D130" s="36"/>
      <c r="E130" s="36"/>
      <c r="F130" s="27" t="str">
        <f>F14</f>
        <v xml:space="preserve"> </v>
      </c>
      <c r="G130" s="36"/>
      <c r="H130" s="36"/>
      <c r="I130" s="119" t="s">
        <v>22</v>
      </c>
      <c r="J130" s="66" t="str">
        <f>IF(J14="","",J14)</f>
        <v>28. 5. 2020</v>
      </c>
      <c r="K130" s="36"/>
      <c r="L130" s="51"/>
      <c r="S130" s="34"/>
      <c r="T130" s="34"/>
      <c r="U130" s="34"/>
      <c r="V130" s="34"/>
      <c r="W130" s="34"/>
      <c r="X130" s="34"/>
      <c r="Y130" s="34"/>
      <c r="Z130" s="34"/>
      <c r="AA130" s="34"/>
      <c r="AB130" s="34"/>
      <c r="AC130" s="34"/>
      <c r="AD130" s="34"/>
      <c r="AE130" s="34"/>
    </row>
    <row r="131" spans="1:65" s="2" customFormat="1" ht="6.95" customHeight="1">
      <c r="A131" s="34"/>
      <c r="B131" s="35"/>
      <c r="C131" s="36"/>
      <c r="D131" s="36"/>
      <c r="E131" s="36"/>
      <c r="F131" s="36"/>
      <c r="G131" s="36"/>
      <c r="H131" s="36"/>
      <c r="I131" s="118"/>
      <c r="J131" s="36"/>
      <c r="K131" s="36"/>
      <c r="L131" s="51"/>
      <c r="S131" s="34"/>
      <c r="T131" s="34"/>
      <c r="U131" s="34"/>
      <c r="V131" s="34"/>
      <c r="W131" s="34"/>
      <c r="X131" s="34"/>
      <c r="Y131" s="34"/>
      <c r="Z131" s="34"/>
      <c r="AA131" s="34"/>
      <c r="AB131" s="34"/>
      <c r="AC131" s="34"/>
      <c r="AD131" s="34"/>
      <c r="AE131" s="34"/>
    </row>
    <row r="132" spans="1:65" s="2" customFormat="1" ht="15.2" customHeight="1">
      <c r="A132" s="34"/>
      <c r="B132" s="35"/>
      <c r="C132" s="29" t="s">
        <v>24</v>
      </c>
      <c r="D132" s="36"/>
      <c r="E132" s="36"/>
      <c r="F132" s="27" t="str">
        <f>E17</f>
        <v xml:space="preserve"> </v>
      </c>
      <c r="G132" s="36"/>
      <c r="H132" s="36"/>
      <c r="I132" s="119" t="s">
        <v>29</v>
      </c>
      <c r="J132" s="32" t="str">
        <f>E23</f>
        <v xml:space="preserve"> </v>
      </c>
      <c r="K132" s="36"/>
      <c r="L132" s="51"/>
      <c r="S132" s="34"/>
      <c r="T132" s="34"/>
      <c r="U132" s="34"/>
      <c r="V132" s="34"/>
      <c r="W132" s="34"/>
      <c r="X132" s="34"/>
      <c r="Y132" s="34"/>
      <c r="Z132" s="34"/>
      <c r="AA132" s="34"/>
      <c r="AB132" s="34"/>
      <c r="AC132" s="34"/>
      <c r="AD132" s="34"/>
      <c r="AE132" s="34"/>
    </row>
    <row r="133" spans="1:65" s="2" customFormat="1" ht="15.2" customHeight="1">
      <c r="A133" s="34"/>
      <c r="B133" s="35"/>
      <c r="C133" s="29" t="s">
        <v>27</v>
      </c>
      <c r="D133" s="36"/>
      <c r="E133" s="36"/>
      <c r="F133" s="27" t="str">
        <f>IF(E20="","",E20)</f>
        <v>Vyplň údaj</v>
      </c>
      <c r="G133" s="36"/>
      <c r="H133" s="36"/>
      <c r="I133" s="119" t="s">
        <v>31</v>
      </c>
      <c r="J133" s="32" t="str">
        <f>E26</f>
        <v xml:space="preserve"> </v>
      </c>
      <c r="K133" s="36"/>
      <c r="L133" s="51"/>
      <c r="S133" s="34"/>
      <c r="T133" s="34"/>
      <c r="U133" s="34"/>
      <c r="V133" s="34"/>
      <c r="W133" s="34"/>
      <c r="X133" s="34"/>
      <c r="Y133" s="34"/>
      <c r="Z133" s="34"/>
      <c r="AA133" s="34"/>
      <c r="AB133" s="34"/>
      <c r="AC133" s="34"/>
      <c r="AD133" s="34"/>
      <c r="AE133" s="34"/>
    </row>
    <row r="134" spans="1:65" s="2" customFormat="1" ht="10.35" customHeight="1">
      <c r="A134" s="34"/>
      <c r="B134" s="35"/>
      <c r="C134" s="36"/>
      <c r="D134" s="36"/>
      <c r="E134" s="36"/>
      <c r="F134" s="36"/>
      <c r="G134" s="36"/>
      <c r="H134" s="36"/>
      <c r="I134" s="118"/>
      <c r="J134" s="36"/>
      <c r="K134" s="36"/>
      <c r="L134" s="51"/>
      <c r="S134" s="34"/>
      <c r="T134" s="34"/>
      <c r="U134" s="34"/>
      <c r="V134" s="34"/>
      <c r="W134" s="34"/>
      <c r="X134" s="34"/>
      <c r="Y134" s="34"/>
      <c r="Z134" s="34"/>
      <c r="AA134" s="34"/>
      <c r="AB134" s="34"/>
      <c r="AC134" s="34"/>
      <c r="AD134" s="34"/>
      <c r="AE134" s="34"/>
    </row>
    <row r="135" spans="1:65" s="11" customFormat="1" ht="29.25" customHeight="1">
      <c r="A135" s="176"/>
      <c r="B135" s="177"/>
      <c r="C135" s="178" t="s">
        <v>115</v>
      </c>
      <c r="D135" s="179" t="s">
        <v>58</v>
      </c>
      <c r="E135" s="179" t="s">
        <v>54</v>
      </c>
      <c r="F135" s="179" t="s">
        <v>55</v>
      </c>
      <c r="G135" s="179" t="s">
        <v>116</v>
      </c>
      <c r="H135" s="179" t="s">
        <v>117</v>
      </c>
      <c r="I135" s="180" t="s">
        <v>118</v>
      </c>
      <c r="J135" s="179" t="s">
        <v>95</v>
      </c>
      <c r="K135" s="181" t="s">
        <v>119</v>
      </c>
      <c r="L135" s="182"/>
      <c r="M135" s="75" t="s">
        <v>1</v>
      </c>
      <c r="N135" s="76" t="s">
        <v>37</v>
      </c>
      <c r="O135" s="76" t="s">
        <v>120</v>
      </c>
      <c r="P135" s="76" t="s">
        <v>121</v>
      </c>
      <c r="Q135" s="76" t="s">
        <v>122</v>
      </c>
      <c r="R135" s="76" t="s">
        <v>123</v>
      </c>
      <c r="S135" s="76" t="s">
        <v>124</v>
      </c>
      <c r="T135" s="77" t="s">
        <v>125</v>
      </c>
      <c r="U135" s="176"/>
      <c r="V135" s="176"/>
      <c r="W135" s="176"/>
      <c r="X135" s="176"/>
      <c r="Y135" s="176"/>
      <c r="Z135" s="176"/>
      <c r="AA135" s="176"/>
      <c r="AB135" s="176"/>
      <c r="AC135" s="176"/>
      <c r="AD135" s="176"/>
      <c r="AE135" s="176"/>
    </row>
    <row r="136" spans="1:65" s="2" customFormat="1" ht="22.9" customHeight="1">
      <c r="A136" s="34"/>
      <c r="B136" s="35"/>
      <c r="C136" s="82" t="s">
        <v>126</v>
      </c>
      <c r="D136" s="36"/>
      <c r="E136" s="36"/>
      <c r="F136" s="36"/>
      <c r="G136" s="36"/>
      <c r="H136" s="36"/>
      <c r="I136" s="118"/>
      <c r="J136" s="183">
        <f>BK136</f>
        <v>0</v>
      </c>
      <c r="K136" s="36"/>
      <c r="L136" s="39"/>
      <c r="M136" s="78"/>
      <c r="N136" s="184"/>
      <c r="O136" s="79"/>
      <c r="P136" s="185">
        <f>P137+P362</f>
        <v>0</v>
      </c>
      <c r="Q136" s="79"/>
      <c r="R136" s="185">
        <f>R137+R362</f>
        <v>107.31240649999999</v>
      </c>
      <c r="S136" s="79"/>
      <c r="T136" s="186">
        <f>T137+T362</f>
        <v>9.8847930000000002</v>
      </c>
      <c r="U136" s="34"/>
      <c r="V136" s="34"/>
      <c r="W136" s="34"/>
      <c r="X136" s="34"/>
      <c r="Y136" s="34"/>
      <c r="Z136" s="34"/>
      <c r="AA136" s="34"/>
      <c r="AB136" s="34"/>
      <c r="AC136" s="34"/>
      <c r="AD136" s="34"/>
      <c r="AE136" s="34"/>
      <c r="AT136" s="17" t="s">
        <v>72</v>
      </c>
      <c r="AU136" s="17" t="s">
        <v>97</v>
      </c>
      <c r="BK136" s="187">
        <f>BK137+BK362</f>
        <v>0</v>
      </c>
    </row>
    <row r="137" spans="1:65" s="12" customFormat="1" ht="25.9" customHeight="1">
      <c r="B137" s="188"/>
      <c r="C137" s="189"/>
      <c r="D137" s="190" t="s">
        <v>72</v>
      </c>
      <c r="E137" s="191" t="s">
        <v>127</v>
      </c>
      <c r="F137" s="191" t="s">
        <v>128</v>
      </c>
      <c r="G137" s="189"/>
      <c r="H137" s="189"/>
      <c r="I137" s="192"/>
      <c r="J137" s="193">
        <f>BK137</f>
        <v>0</v>
      </c>
      <c r="K137" s="189"/>
      <c r="L137" s="194"/>
      <c r="M137" s="195"/>
      <c r="N137" s="196"/>
      <c r="O137" s="196"/>
      <c r="P137" s="197">
        <f>P138+P172+P245+P249+P262+P272+P280+P341+P358</f>
        <v>0</v>
      </c>
      <c r="Q137" s="196"/>
      <c r="R137" s="197">
        <f>R138+R172+R245+R249+R262+R272+R280+R341+R358</f>
        <v>103.66702735</v>
      </c>
      <c r="S137" s="196"/>
      <c r="T137" s="198">
        <f>T138+T172+T245+T249+T262+T272+T280+T341+T358</f>
        <v>9.8847930000000002</v>
      </c>
      <c r="AR137" s="199" t="s">
        <v>80</v>
      </c>
      <c r="AT137" s="200" t="s">
        <v>72</v>
      </c>
      <c r="AU137" s="200" t="s">
        <v>73</v>
      </c>
      <c r="AY137" s="199" t="s">
        <v>129</v>
      </c>
      <c r="BK137" s="201">
        <f>BK138+BK172+BK245+BK249+BK262+BK272+BK280+BK341+BK358</f>
        <v>0</v>
      </c>
    </row>
    <row r="138" spans="1:65" s="12" customFormat="1" ht="22.9" customHeight="1">
      <c r="B138" s="188"/>
      <c r="C138" s="189"/>
      <c r="D138" s="190" t="s">
        <v>72</v>
      </c>
      <c r="E138" s="202" t="s">
        <v>80</v>
      </c>
      <c r="F138" s="202" t="s">
        <v>130</v>
      </c>
      <c r="G138" s="189"/>
      <c r="H138" s="189"/>
      <c r="I138" s="192"/>
      <c r="J138" s="203">
        <f>BK138</f>
        <v>0</v>
      </c>
      <c r="K138" s="189"/>
      <c r="L138" s="194"/>
      <c r="M138" s="195"/>
      <c r="N138" s="196"/>
      <c r="O138" s="196"/>
      <c r="P138" s="197">
        <f>SUM(P139:P171)</f>
        <v>0</v>
      </c>
      <c r="Q138" s="196"/>
      <c r="R138" s="197">
        <f>SUM(R139:R171)</f>
        <v>23.229485999999998</v>
      </c>
      <c r="S138" s="196"/>
      <c r="T138" s="198">
        <f>SUM(T139:T171)</f>
        <v>0</v>
      </c>
      <c r="AR138" s="199" t="s">
        <v>80</v>
      </c>
      <c r="AT138" s="200" t="s">
        <v>72</v>
      </c>
      <c r="AU138" s="200" t="s">
        <v>80</v>
      </c>
      <c r="AY138" s="199" t="s">
        <v>129</v>
      </c>
      <c r="BK138" s="201">
        <f>SUM(BK139:BK171)</f>
        <v>0</v>
      </c>
    </row>
    <row r="139" spans="1:65" s="2" customFormat="1" ht="21.75" customHeight="1">
      <c r="A139" s="34"/>
      <c r="B139" s="35"/>
      <c r="C139" s="204" t="s">
        <v>80</v>
      </c>
      <c r="D139" s="204" t="s">
        <v>131</v>
      </c>
      <c r="E139" s="205" t="s">
        <v>132</v>
      </c>
      <c r="F139" s="206" t="s">
        <v>133</v>
      </c>
      <c r="G139" s="207" t="s">
        <v>134</v>
      </c>
      <c r="H139" s="208">
        <v>43.003</v>
      </c>
      <c r="I139" s="209"/>
      <c r="J139" s="210">
        <f>ROUND(I139*H139,2)</f>
        <v>0</v>
      </c>
      <c r="K139" s="206" t="s">
        <v>135</v>
      </c>
      <c r="L139" s="39"/>
      <c r="M139" s="211" t="s">
        <v>1</v>
      </c>
      <c r="N139" s="212" t="s">
        <v>38</v>
      </c>
      <c r="O139" s="71"/>
      <c r="P139" s="213">
        <f>O139*H139</f>
        <v>0</v>
      </c>
      <c r="Q139" s="213">
        <v>0</v>
      </c>
      <c r="R139" s="213">
        <f>Q139*H139</f>
        <v>0</v>
      </c>
      <c r="S139" s="213">
        <v>0</v>
      </c>
      <c r="T139" s="214">
        <f>S139*H139</f>
        <v>0</v>
      </c>
      <c r="U139" s="34"/>
      <c r="V139" s="34"/>
      <c r="W139" s="34"/>
      <c r="X139" s="34"/>
      <c r="Y139" s="34"/>
      <c r="Z139" s="34"/>
      <c r="AA139" s="34"/>
      <c r="AB139" s="34"/>
      <c r="AC139" s="34"/>
      <c r="AD139" s="34"/>
      <c r="AE139" s="34"/>
      <c r="AR139" s="215" t="s">
        <v>136</v>
      </c>
      <c r="AT139" s="215" t="s">
        <v>131</v>
      </c>
      <c r="AU139" s="215" t="s">
        <v>82</v>
      </c>
      <c r="AY139" s="17" t="s">
        <v>129</v>
      </c>
      <c r="BE139" s="216">
        <f>IF(N139="základní",J139,0)</f>
        <v>0</v>
      </c>
      <c r="BF139" s="216">
        <f>IF(N139="snížená",J139,0)</f>
        <v>0</v>
      </c>
      <c r="BG139" s="216">
        <f>IF(N139="zákl. přenesená",J139,0)</f>
        <v>0</v>
      </c>
      <c r="BH139" s="216">
        <f>IF(N139="sníž. přenesená",J139,0)</f>
        <v>0</v>
      </c>
      <c r="BI139" s="216">
        <f>IF(N139="nulová",J139,0)</f>
        <v>0</v>
      </c>
      <c r="BJ139" s="17" t="s">
        <v>80</v>
      </c>
      <c r="BK139" s="216">
        <f>ROUND(I139*H139,2)</f>
        <v>0</v>
      </c>
      <c r="BL139" s="17" t="s">
        <v>136</v>
      </c>
      <c r="BM139" s="215" t="s">
        <v>137</v>
      </c>
    </row>
    <row r="140" spans="1:65" s="2" customFormat="1" ht="29.25">
      <c r="A140" s="34"/>
      <c r="B140" s="35"/>
      <c r="C140" s="36"/>
      <c r="D140" s="217" t="s">
        <v>138</v>
      </c>
      <c r="E140" s="36"/>
      <c r="F140" s="218" t="s">
        <v>139</v>
      </c>
      <c r="G140" s="36"/>
      <c r="H140" s="36"/>
      <c r="I140" s="118"/>
      <c r="J140" s="36"/>
      <c r="K140" s="36"/>
      <c r="L140" s="39"/>
      <c r="M140" s="219"/>
      <c r="N140" s="220"/>
      <c r="O140" s="71"/>
      <c r="P140" s="71"/>
      <c r="Q140" s="71"/>
      <c r="R140" s="71"/>
      <c r="S140" s="71"/>
      <c r="T140" s="72"/>
      <c r="U140" s="34"/>
      <c r="V140" s="34"/>
      <c r="W140" s="34"/>
      <c r="X140" s="34"/>
      <c r="Y140" s="34"/>
      <c r="Z140" s="34"/>
      <c r="AA140" s="34"/>
      <c r="AB140" s="34"/>
      <c r="AC140" s="34"/>
      <c r="AD140" s="34"/>
      <c r="AE140" s="34"/>
      <c r="AT140" s="17" t="s">
        <v>138</v>
      </c>
      <c r="AU140" s="17" t="s">
        <v>82</v>
      </c>
    </row>
    <row r="141" spans="1:65" s="2" customFormat="1" ht="58.5">
      <c r="A141" s="34"/>
      <c r="B141" s="35"/>
      <c r="C141" s="36"/>
      <c r="D141" s="217" t="s">
        <v>140</v>
      </c>
      <c r="E141" s="36"/>
      <c r="F141" s="221" t="s">
        <v>141</v>
      </c>
      <c r="G141" s="36"/>
      <c r="H141" s="36"/>
      <c r="I141" s="118"/>
      <c r="J141" s="36"/>
      <c r="K141" s="36"/>
      <c r="L141" s="39"/>
      <c r="M141" s="219"/>
      <c r="N141" s="220"/>
      <c r="O141" s="71"/>
      <c r="P141" s="71"/>
      <c r="Q141" s="71"/>
      <c r="R141" s="71"/>
      <c r="S141" s="71"/>
      <c r="T141" s="72"/>
      <c r="U141" s="34"/>
      <c r="V141" s="34"/>
      <c r="W141" s="34"/>
      <c r="X141" s="34"/>
      <c r="Y141" s="34"/>
      <c r="Z141" s="34"/>
      <c r="AA141" s="34"/>
      <c r="AB141" s="34"/>
      <c r="AC141" s="34"/>
      <c r="AD141" s="34"/>
      <c r="AE141" s="34"/>
      <c r="AT141" s="17" t="s">
        <v>140</v>
      </c>
      <c r="AU141" s="17" t="s">
        <v>82</v>
      </c>
    </row>
    <row r="142" spans="1:65" s="13" customFormat="1">
      <c r="B142" s="222"/>
      <c r="C142" s="223"/>
      <c r="D142" s="217" t="s">
        <v>142</v>
      </c>
      <c r="E142" s="224" t="s">
        <v>1</v>
      </c>
      <c r="F142" s="225" t="s">
        <v>143</v>
      </c>
      <c r="G142" s="223"/>
      <c r="H142" s="224" t="s">
        <v>1</v>
      </c>
      <c r="I142" s="226"/>
      <c r="J142" s="223"/>
      <c r="K142" s="223"/>
      <c r="L142" s="227"/>
      <c r="M142" s="228"/>
      <c r="N142" s="229"/>
      <c r="O142" s="229"/>
      <c r="P142" s="229"/>
      <c r="Q142" s="229"/>
      <c r="R142" s="229"/>
      <c r="S142" s="229"/>
      <c r="T142" s="230"/>
      <c r="AT142" s="231" t="s">
        <v>142</v>
      </c>
      <c r="AU142" s="231" t="s">
        <v>82</v>
      </c>
      <c r="AV142" s="13" t="s">
        <v>80</v>
      </c>
      <c r="AW142" s="13" t="s">
        <v>30</v>
      </c>
      <c r="AX142" s="13" t="s">
        <v>73</v>
      </c>
      <c r="AY142" s="231" t="s">
        <v>129</v>
      </c>
    </row>
    <row r="143" spans="1:65" s="14" customFormat="1">
      <c r="B143" s="232"/>
      <c r="C143" s="233"/>
      <c r="D143" s="217" t="s">
        <v>142</v>
      </c>
      <c r="E143" s="234" t="s">
        <v>1</v>
      </c>
      <c r="F143" s="235" t="s">
        <v>144</v>
      </c>
      <c r="G143" s="233"/>
      <c r="H143" s="236">
        <v>43.003</v>
      </c>
      <c r="I143" s="237"/>
      <c r="J143" s="233"/>
      <c r="K143" s="233"/>
      <c r="L143" s="238"/>
      <c r="M143" s="239"/>
      <c r="N143" s="240"/>
      <c r="O143" s="240"/>
      <c r="P143" s="240"/>
      <c r="Q143" s="240"/>
      <c r="R143" s="240"/>
      <c r="S143" s="240"/>
      <c r="T143" s="241"/>
      <c r="AT143" s="242" t="s">
        <v>142</v>
      </c>
      <c r="AU143" s="242" t="s">
        <v>82</v>
      </c>
      <c r="AV143" s="14" t="s">
        <v>82</v>
      </c>
      <c r="AW143" s="14" t="s">
        <v>30</v>
      </c>
      <c r="AX143" s="14" t="s">
        <v>80</v>
      </c>
      <c r="AY143" s="242" t="s">
        <v>129</v>
      </c>
    </row>
    <row r="144" spans="1:65" s="2" customFormat="1" ht="21.75" customHeight="1">
      <c r="A144" s="34"/>
      <c r="B144" s="35"/>
      <c r="C144" s="204" t="s">
        <v>82</v>
      </c>
      <c r="D144" s="204" t="s">
        <v>131</v>
      </c>
      <c r="E144" s="205" t="s">
        <v>145</v>
      </c>
      <c r="F144" s="206" t="s">
        <v>146</v>
      </c>
      <c r="G144" s="207" t="s">
        <v>134</v>
      </c>
      <c r="H144" s="208">
        <v>9.7219999999999995</v>
      </c>
      <c r="I144" s="209"/>
      <c r="J144" s="210">
        <f>ROUND(I144*H144,2)</f>
        <v>0</v>
      </c>
      <c r="K144" s="206" t="s">
        <v>135</v>
      </c>
      <c r="L144" s="39"/>
      <c r="M144" s="211" t="s">
        <v>1</v>
      </c>
      <c r="N144" s="212" t="s">
        <v>38</v>
      </c>
      <c r="O144" s="71"/>
      <c r="P144" s="213">
        <f>O144*H144</f>
        <v>0</v>
      </c>
      <c r="Q144" s="213">
        <v>0</v>
      </c>
      <c r="R144" s="213">
        <f>Q144*H144</f>
        <v>0</v>
      </c>
      <c r="S144" s="213">
        <v>0</v>
      </c>
      <c r="T144" s="214">
        <f>S144*H144</f>
        <v>0</v>
      </c>
      <c r="U144" s="34"/>
      <c r="V144" s="34"/>
      <c r="W144" s="34"/>
      <c r="X144" s="34"/>
      <c r="Y144" s="34"/>
      <c r="Z144" s="34"/>
      <c r="AA144" s="34"/>
      <c r="AB144" s="34"/>
      <c r="AC144" s="34"/>
      <c r="AD144" s="34"/>
      <c r="AE144" s="34"/>
      <c r="AR144" s="215" t="s">
        <v>136</v>
      </c>
      <c r="AT144" s="215" t="s">
        <v>131</v>
      </c>
      <c r="AU144" s="215" t="s">
        <v>82</v>
      </c>
      <c r="AY144" s="17" t="s">
        <v>129</v>
      </c>
      <c r="BE144" s="216">
        <f>IF(N144="základní",J144,0)</f>
        <v>0</v>
      </c>
      <c r="BF144" s="216">
        <f>IF(N144="snížená",J144,0)</f>
        <v>0</v>
      </c>
      <c r="BG144" s="216">
        <f>IF(N144="zákl. přenesená",J144,0)</f>
        <v>0</v>
      </c>
      <c r="BH144" s="216">
        <f>IF(N144="sníž. přenesená",J144,0)</f>
        <v>0</v>
      </c>
      <c r="BI144" s="216">
        <f>IF(N144="nulová",J144,0)</f>
        <v>0</v>
      </c>
      <c r="BJ144" s="17" t="s">
        <v>80</v>
      </c>
      <c r="BK144" s="216">
        <f>ROUND(I144*H144,2)</f>
        <v>0</v>
      </c>
      <c r="BL144" s="17" t="s">
        <v>136</v>
      </c>
      <c r="BM144" s="215" t="s">
        <v>147</v>
      </c>
    </row>
    <row r="145" spans="1:65" s="2" customFormat="1" ht="29.25">
      <c r="A145" s="34"/>
      <c r="B145" s="35"/>
      <c r="C145" s="36"/>
      <c r="D145" s="217" t="s">
        <v>138</v>
      </c>
      <c r="E145" s="36"/>
      <c r="F145" s="218" t="s">
        <v>148</v>
      </c>
      <c r="G145" s="36"/>
      <c r="H145" s="36"/>
      <c r="I145" s="118"/>
      <c r="J145" s="36"/>
      <c r="K145" s="36"/>
      <c r="L145" s="39"/>
      <c r="M145" s="219"/>
      <c r="N145" s="220"/>
      <c r="O145" s="71"/>
      <c r="P145" s="71"/>
      <c r="Q145" s="71"/>
      <c r="R145" s="71"/>
      <c r="S145" s="71"/>
      <c r="T145" s="72"/>
      <c r="U145" s="34"/>
      <c r="V145" s="34"/>
      <c r="W145" s="34"/>
      <c r="X145" s="34"/>
      <c r="Y145" s="34"/>
      <c r="Z145" s="34"/>
      <c r="AA145" s="34"/>
      <c r="AB145" s="34"/>
      <c r="AC145" s="34"/>
      <c r="AD145" s="34"/>
      <c r="AE145" s="34"/>
      <c r="AT145" s="17" t="s">
        <v>138</v>
      </c>
      <c r="AU145" s="17" t="s">
        <v>82</v>
      </c>
    </row>
    <row r="146" spans="1:65" s="2" customFormat="1" ht="39">
      <c r="A146" s="34"/>
      <c r="B146" s="35"/>
      <c r="C146" s="36"/>
      <c r="D146" s="217" t="s">
        <v>140</v>
      </c>
      <c r="E146" s="36"/>
      <c r="F146" s="221" t="s">
        <v>149</v>
      </c>
      <c r="G146" s="36"/>
      <c r="H146" s="36"/>
      <c r="I146" s="118"/>
      <c r="J146" s="36"/>
      <c r="K146" s="36"/>
      <c r="L146" s="39"/>
      <c r="M146" s="219"/>
      <c r="N146" s="220"/>
      <c r="O146" s="71"/>
      <c r="P146" s="71"/>
      <c r="Q146" s="71"/>
      <c r="R146" s="71"/>
      <c r="S146" s="71"/>
      <c r="T146" s="72"/>
      <c r="U146" s="34"/>
      <c r="V146" s="34"/>
      <c r="W146" s="34"/>
      <c r="X146" s="34"/>
      <c r="Y146" s="34"/>
      <c r="Z146" s="34"/>
      <c r="AA146" s="34"/>
      <c r="AB146" s="34"/>
      <c r="AC146" s="34"/>
      <c r="AD146" s="34"/>
      <c r="AE146" s="34"/>
      <c r="AT146" s="17" t="s">
        <v>140</v>
      </c>
      <c r="AU146" s="17" t="s">
        <v>82</v>
      </c>
    </row>
    <row r="147" spans="1:65" s="13" customFormat="1">
      <c r="B147" s="222"/>
      <c r="C147" s="223"/>
      <c r="D147" s="217" t="s">
        <v>142</v>
      </c>
      <c r="E147" s="224" t="s">
        <v>1</v>
      </c>
      <c r="F147" s="225" t="s">
        <v>150</v>
      </c>
      <c r="G147" s="223"/>
      <c r="H147" s="224" t="s">
        <v>1</v>
      </c>
      <c r="I147" s="226"/>
      <c r="J147" s="223"/>
      <c r="K147" s="223"/>
      <c r="L147" s="227"/>
      <c r="M147" s="228"/>
      <c r="N147" s="229"/>
      <c r="O147" s="229"/>
      <c r="P147" s="229"/>
      <c r="Q147" s="229"/>
      <c r="R147" s="229"/>
      <c r="S147" s="229"/>
      <c r="T147" s="230"/>
      <c r="AT147" s="231" t="s">
        <v>142</v>
      </c>
      <c r="AU147" s="231" t="s">
        <v>82</v>
      </c>
      <c r="AV147" s="13" t="s">
        <v>80</v>
      </c>
      <c r="AW147" s="13" t="s">
        <v>30</v>
      </c>
      <c r="AX147" s="13" t="s">
        <v>73</v>
      </c>
      <c r="AY147" s="231" t="s">
        <v>129</v>
      </c>
    </row>
    <row r="148" spans="1:65" s="13" customFormat="1">
      <c r="B148" s="222"/>
      <c r="C148" s="223"/>
      <c r="D148" s="217" t="s">
        <v>142</v>
      </c>
      <c r="E148" s="224" t="s">
        <v>1</v>
      </c>
      <c r="F148" s="225" t="s">
        <v>151</v>
      </c>
      <c r="G148" s="223"/>
      <c r="H148" s="224" t="s">
        <v>1</v>
      </c>
      <c r="I148" s="226"/>
      <c r="J148" s="223"/>
      <c r="K148" s="223"/>
      <c r="L148" s="227"/>
      <c r="M148" s="228"/>
      <c r="N148" s="229"/>
      <c r="O148" s="229"/>
      <c r="P148" s="229"/>
      <c r="Q148" s="229"/>
      <c r="R148" s="229"/>
      <c r="S148" s="229"/>
      <c r="T148" s="230"/>
      <c r="AT148" s="231" t="s">
        <v>142</v>
      </c>
      <c r="AU148" s="231" t="s">
        <v>82</v>
      </c>
      <c r="AV148" s="13" t="s">
        <v>80</v>
      </c>
      <c r="AW148" s="13" t="s">
        <v>30</v>
      </c>
      <c r="AX148" s="13" t="s">
        <v>73</v>
      </c>
      <c r="AY148" s="231" t="s">
        <v>129</v>
      </c>
    </row>
    <row r="149" spans="1:65" s="14" customFormat="1">
      <c r="B149" s="232"/>
      <c r="C149" s="233"/>
      <c r="D149" s="217" t="s">
        <v>142</v>
      </c>
      <c r="E149" s="234" t="s">
        <v>1</v>
      </c>
      <c r="F149" s="235" t="s">
        <v>152</v>
      </c>
      <c r="G149" s="233"/>
      <c r="H149" s="236">
        <v>9.7219999999999995</v>
      </c>
      <c r="I149" s="237"/>
      <c r="J149" s="233"/>
      <c r="K149" s="233"/>
      <c r="L149" s="238"/>
      <c r="M149" s="239"/>
      <c r="N149" s="240"/>
      <c r="O149" s="240"/>
      <c r="P149" s="240"/>
      <c r="Q149" s="240"/>
      <c r="R149" s="240"/>
      <c r="S149" s="240"/>
      <c r="T149" s="241"/>
      <c r="AT149" s="242" t="s">
        <v>142</v>
      </c>
      <c r="AU149" s="242" t="s">
        <v>82</v>
      </c>
      <c r="AV149" s="14" t="s">
        <v>82</v>
      </c>
      <c r="AW149" s="14" t="s">
        <v>30</v>
      </c>
      <c r="AX149" s="14" t="s">
        <v>80</v>
      </c>
      <c r="AY149" s="242" t="s">
        <v>129</v>
      </c>
    </row>
    <row r="150" spans="1:65" s="2" customFormat="1" ht="21.75" customHeight="1">
      <c r="A150" s="34"/>
      <c r="B150" s="35"/>
      <c r="C150" s="204" t="s">
        <v>153</v>
      </c>
      <c r="D150" s="204" t="s">
        <v>131</v>
      </c>
      <c r="E150" s="205" t="s">
        <v>154</v>
      </c>
      <c r="F150" s="206" t="s">
        <v>155</v>
      </c>
      <c r="G150" s="207" t="s">
        <v>134</v>
      </c>
      <c r="H150" s="208">
        <v>12.226000000000001</v>
      </c>
      <c r="I150" s="209"/>
      <c r="J150" s="210">
        <f>ROUND(I150*H150,2)</f>
        <v>0</v>
      </c>
      <c r="K150" s="206" t="s">
        <v>135</v>
      </c>
      <c r="L150" s="39"/>
      <c r="M150" s="211" t="s">
        <v>1</v>
      </c>
      <c r="N150" s="212" t="s">
        <v>38</v>
      </c>
      <c r="O150" s="71"/>
      <c r="P150" s="213">
        <f>O150*H150</f>
        <v>0</v>
      </c>
      <c r="Q150" s="213">
        <v>0</v>
      </c>
      <c r="R150" s="213">
        <f>Q150*H150</f>
        <v>0</v>
      </c>
      <c r="S150" s="213">
        <v>0</v>
      </c>
      <c r="T150" s="214">
        <f>S150*H150</f>
        <v>0</v>
      </c>
      <c r="U150" s="34"/>
      <c r="V150" s="34"/>
      <c r="W150" s="34"/>
      <c r="X150" s="34"/>
      <c r="Y150" s="34"/>
      <c r="Z150" s="34"/>
      <c r="AA150" s="34"/>
      <c r="AB150" s="34"/>
      <c r="AC150" s="34"/>
      <c r="AD150" s="34"/>
      <c r="AE150" s="34"/>
      <c r="AR150" s="215" t="s">
        <v>136</v>
      </c>
      <c r="AT150" s="215" t="s">
        <v>131</v>
      </c>
      <c r="AU150" s="215" t="s">
        <v>82</v>
      </c>
      <c r="AY150" s="17" t="s">
        <v>129</v>
      </c>
      <c r="BE150" s="216">
        <f>IF(N150="základní",J150,0)</f>
        <v>0</v>
      </c>
      <c r="BF150" s="216">
        <f>IF(N150="snížená",J150,0)</f>
        <v>0</v>
      </c>
      <c r="BG150" s="216">
        <f>IF(N150="zákl. přenesená",J150,0)</f>
        <v>0</v>
      </c>
      <c r="BH150" s="216">
        <f>IF(N150="sníž. přenesená",J150,0)</f>
        <v>0</v>
      </c>
      <c r="BI150" s="216">
        <f>IF(N150="nulová",J150,0)</f>
        <v>0</v>
      </c>
      <c r="BJ150" s="17" t="s">
        <v>80</v>
      </c>
      <c r="BK150" s="216">
        <f>ROUND(I150*H150,2)</f>
        <v>0</v>
      </c>
      <c r="BL150" s="17" t="s">
        <v>136</v>
      </c>
      <c r="BM150" s="215" t="s">
        <v>156</v>
      </c>
    </row>
    <row r="151" spans="1:65" s="2" customFormat="1" ht="29.25">
      <c r="A151" s="34"/>
      <c r="B151" s="35"/>
      <c r="C151" s="36"/>
      <c r="D151" s="217" t="s">
        <v>138</v>
      </c>
      <c r="E151" s="36"/>
      <c r="F151" s="218" t="s">
        <v>157</v>
      </c>
      <c r="G151" s="36"/>
      <c r="H151" s="36"/>
      <c r="I151" s="118"/>
      <c r="J151" s="36"/>
      <c r="K151" s="36"/>
      <c r="L151" s="39"/>
      <c r="M151" s="219"/>
      <c r="N151" s="220"/>
      <c r="O151" s="71"/>
      <c r="P151" s="71"/>
      <c r="Q151" s="71"/>
      <c r="R151" s="71"/>
      <c r="S151" s="71"/>
      <c r="T151" s="72"/>
      <c r="U151" s="34"/>
      <c r="V151" s="34"/>
      <c r="W151" s="34"/>
      <c r="X151" s="34"/>
      <c r="Y151" s="34"/>
      <c r="Z151" s="34"/>
      <c r="AA151" s="34"/>
      <c r="AB151" s="34"/>
      <c r="AC151" s="34"/>
      <c r="AD151" s="34"/>
      <c r="AE151" s="34"/>
      <c r="AT151" s="17" t="s">
        <v>138</v>
      </c>
      <c r="AU151" s="17" t="s">
        <v>82</v>
      </c>
    </row>
    <row r="152" spans="1:65" s="2" customFormat="1" ht="175.5">
      <c r="A152" s="34"/>
      <c r="B152" s="35"/>
      <c r="C152" s="36"/>
      <c r="D152" s="217" t="s">
        <v>140</v>
      </c>
      <c r="E152" s="36"/>
      <c r="F152" s="221" t="s">
        <v>158</v>
      </c>
      <c r="G152" s="36"/>
      <c r="H152" s="36"/>
      <c r="I152" s="118"/>
      <c r="J152" s="36"/>
      <c r="K152" s="36"/>
      <c r="L152" s="39"/>
      <c r="M152" s="219"/>
      <c r="N152" s="220"/>
      <c r="O152" s="71"/>
      <c r="P152" s="71"/>
      <c r="Q152" s="71"/>
      <c r="R152" s="71"/>
      <c r="S152" s="71"/>
      <c r="T152" s="72"/>
      <c r="U152" s="34"/>
      <c r="V152" s="34"/>
      <c r="W152" s="34"/>
      <c r="X152" s="34"/>
      <c r="Y152" s="34"/>
      <c r="Z152" s="34"/>
      <c r="AA152" s="34"/>
      <c r="AB152" s="34"/>
      <c r="AC152" s="34"/>
      <c r="AD152" s="34"/>
      <c r="AE152" s="34"/>
      <c r="AT152" s="17" t="s">
        <v>140</v>
      </c>
      <c r="AU152" s="17" t="s">
        <v>82</v>
      </c>
    </row>
    <row r="153" spans="1:65" s="13" customFormat="1">
      <c r="B153" s="222"/>
      <c r="C153" s="223"/>
      <c r="D153" s="217" t="s">
        <v>142</v>
      </c>
      <c r="E153" s="224" t="s">
        <v>1</v>
      </c>
      <c r="F153" s="225" t="s">
        <v>159</v>
      </c>
      <c r="G153" s="223"/>
      <c r="H153" s="224" t="s">
        <v>1</v>
      </c>
      <c r="I153" s="226"/>
      <c r="J153" s="223"/>
      <c r="K153" s="223"/>
      <c r="L153" s="227"/>
      <c r="M153" s="228"/>
      <c r="N153" s="229"/>
      <c r="O153" s="229"/>
      <c r="P153" s="229"/>
      <c r="Q153" s="229"/>
      <c r="R153" s="229"/>
      <c r="S153" s="229"/>
      <c r="T153" s="230"/>
      <c r="AT153" s="231" t="s">
        <v>142</v>
      </c>
      <c r="AU153" s="231" t="s">
        <v>82</v>
      </c>
      <c r="AV153" s="13" t="s">
        <v>80</v>
      </c>
      <c r="AW153" s="13" t="s">
        <v>30</v>
      </c>
      <c r="AX153" s="13" t="s">
        <v>73</v>
      </c>
      <c r="AY153" s="231" t="s">
        <v>129</v>
      </c>
    </row>
    <row r="154" spans="1:65" s="13" customFormat="1">
      <c r="B154" s="222"/>
      <c r="C154" s="223"/>
      <c r="D154" s="217" t="s">
        <v>142</v>
      </c>
      <c r="E154" s="224" t="s">
        <v>1</v>
      </c>
      <c r="F154" s="225" t="s">
        <v>151</v>
      </c>
      <c r="G154" s="223"/>
      <c r="H154" s="224" t="s">
        <v>1</v>
      </c>
      <c r="I154" s="226"/>
      <c r="J154" s="223"/>
      <c r="K154" s="223"/>
      <c r="L154" s="227"/>
      <c r="M154" s="228"/>
      <c r="N154" s="229"/>
      <c r="O154" s="229"/>
      <c r="P154" s="229"/>
      <c r="Q154" s="229"/>
      <c r="R154" s="229"/>
      <c r="S154" s="229"/>
      <c r="T154" s="230"/>
      <c r="AT154" s="231" t="s">
        <v>142</v>
      </c>
      <c r="AU154" s="231" t="s">
        <v>82</v>
      </c>
      <c r="AV154" s="13" t="s">
        <v>80</v>
      </c>
      <c r="AW154" s="13" t="s">
        <v>30</v>
      </c>
      <c r="AX154" s="13" t="s">
        <v>73</v>
      </c>
      <c r="AY154" s="231" t="s">
        <v>129</v>
      </c>
    </row>
    <row r="155" spans="1:65" s="14" customFormat="1">
      <c r="B155" s="232"/>
      <c r="C155" s="233"/>
      <c r="D155" s="217" t="s">
        <v>142</v>
      </c>
      <c r="E155" s="234" t="s">
        <v>1</v>
      </c>
      <c r="F155" s="235" t="s">
        <v>160</v>
      </c>
      <c r="G155" s="233"/>
      <c r="H155" s="236">
        <v>12.226000000000001</v>
      </c>
      <c r="I155" s="237"/>
      <c r="J155" s="233"/>
      <c r="K155" s="233"/>
      <c r="L155" s="238"/>
      <c r="M155" s="239"/>
      <c r="N155" s="240"/>
      <c r="O155" s="240"/>
      <c r="P155" s="240"/>
      <c r="Q155" s="240"/>
      <c r="R155" s="240"/>
      <c r="S155" s="240"/>
      <c r="T155" s="241"/>
      <c r="AT155" s="242" t="s">
        <v>142</v>
      </c>
      <c r="AU155" s="242" t="s">
        <v>82</v>
      </c>
      <c r="AV155" s="14" t="s">
        <v>82</v>
      </c>
      <c r="AW155" s="14" t="s">
        <v>30</v>
      </c>
      <c r="AX155" s="14" t="s">
        <v>80</v>
      </c>
      <c r="AY155" s="242" t="s">
        <v>129</v>
      </c>
    </row>
    <row r="156" spans="1:65" s="2" customFormat="1" ht="16.5" customHeight="1">
      <c r="A156" s="34"/>
      <c r="B156" s="35"/>
      <c r="C156" s="243" t="s">
        <v>136</v>
      </c>
      <c r="D156" s="243" t="s">
        <v>161</v>
      </c>
      <c r="E156" s="244" t="s">
        <v>162</v>
      </c>
      <c r="F156" s="245" t="s">
        <v>163</v>
      </c>
      <c r="G156" s="246" t="s">
        <v>164</v>
      </c>
      <c r="H156" s="247">
        <v>23.228999999999999</v>
      </c>
      <c r="I156" s="248"/>
      <c r="J156" s="249">
        <f>ROUND(I156*H156,2)</f>
        <v>0</v>
      </c>
      <c r="K156" s="245" t="s">
        <v>135</v>
      </c>
      <c r="L156" s="250"/>
      <c r="M156" s="251" t="s">
        <v>1</v>
      </c>
      <c r="N156" s="252" t="s">
        <v>38</v>
      </c>
      <c r="O156" s="71"/>
      <c r="P156" s="213">
        <f>O156*H156</f>
        <v>0</v>
      </c>
      <c r="Q156" s="213">
        <v>1</v>
      </c>
      <c r="R156" s="213">
        <f>Q156*H156</f>
        <v>23.228999999999999</v>
      </c>
      <c r="S156" s="213">
        <v>0</v>
      </c>
      <c r="T156" s="214">
        <f>S156*H156</f>
        <v>0</v>
      </c>
      <c r="U156" s="34"/>
      <c r="V156" s="34"/>
      <c r="W156" s="34"/>
      <c r="X156" s="34"/>
      <c r="Y156" s="34"/>
      <c r="Z156" s="34"/>
      <c r="AA156" s="34"/>
      <c r="AB156" s="34"/>
      <c r="AC156" s="34"/>
      <c r="AD156" s="34"/>
      <c r="AE156" s="34"/>
      <c r="AR156" s="215" t="s">
        <v>165</v>
      </c>
      <c r="AT156" s="215" t="s">
        <v>161</v>
      </c>
      <c r="AU156" s="215" t="s">
        <v>82</v>
      </c>
      <c r="AY156" s="17" t="s">
        <v>129</v>
      </c>
      <c r="BE156" s="216">
        <f>IF(N156="základní",J156,0)</f>
        <v>0</v>
      </c>
      <c r="BF156" s="216">
        <f>IF(N156="snížená",J156,0)</f>
        <v>0</v>
      </c>
      <c r="BG156" s="216">
        <f>IF(N156="zákl. přenesená",J156,0)</f>
        <v>0</v>
      </c>
      <c r="BH156" s="216">
        <f>IF(N156="sníž. přenesená",J156,0)</f>
        <v>0</v>
      </c>
      <c r="BI156" s="216">
        <f>IF(N156="nulová",J156,0)</f>
        <v>0</v>
      </c>
      <c r="BJ156" s="17" t="s">
        <v>80</v>
      </c>
      <c r="BK156" s="216">
        <f>ROUND(I156*H156,2)</f>
        <v>0</v>
      </c>
      <c r="BL156" s="17" t="s">
        <v>136</v>
      </c>
      <c r="BM156" s="215" t="s">
        <v>166</v>
      </c>
    </row>
    <row r="157" spans="1:65" s="2" customFormat="1">
      <c r="A157" s="34"/>
      <c r="B157" s="35"/>
      <c r="C157" s="36"/>
      <c r="D157" s="217" t="s">
        <v>138</v>
      </c>
      <c r="E157" s="36"/>
      <c r="F157" s="218" t="s">
        <v>163</v>
      </c>
      <c r="G157" s="36"/>
      <c r="H157" s="36"/>
      <c r="I157" s="118"/>
      <c r="J157" s="36"/>
      <c r="K157" s="36"/>
      <c r="L157" s="39"/>
      <c r="M157" s="219"/>
      <c r="N157" s="220"/>
      <c r="O157" s="71"/>
      <c r="P157" s="71"/>
      <c r="Q157" s="71"/>
      <c r="R157" s="71"/>
      <c r="S157" s="71"/>
      <c r="T157" s="72"/>
      <c r="U157" s="34"/>
      <c r="V157" s="34"/>
      <c r="W157" s="34"/>
      <c r="X157" s="34"/>
      <c r="Y157" s="34"/>
      <c r="Z157" s="34"/>
      <c r="AA157" s="34"/>
      <c r="AB157" s="34"/>
      <c r="AC157" s="34"/>
      <c r="AD157" s="34"/>
      <c r="AE157" s="34"/>
      <c r="AT157" s="17" t="s">
        <v>138</v>
      </c>
      <c r="AU157" s="17" t="s">
        <v>82</v>
      </c>
    </row>
    <row r="158" spans="1:65" s="14" customFormat="1">
      <c r="B158" s="232"/>
      <c r="C158" s="233"/>
      <c r="D158" s="217" t="s">
        <v>142</v>
      </c>
      <c r="E158" s="233"/>
      <c r="F158" s="235" t="s">
        <v>167</v>
      </c>
      <c r="G158" s="233"/>
      <c r="H158" s="236">
        <v>23.228999999999999</v>
      </c>
      <c r="I158" s="237"/>
      <c r="J158" s="233"/>
      <c r="K158" s="233"/>
      <c r="L158" s="238"/>
      <c r="M158" s="239"/>
      <c r="N158" s="240"/>
      <c r="O158" s="240"/>
      <c r="P158" s="240"/>
      <c r="Q158" s="240"/>
      <c r="R158" s="240"/>
      <c r="S158" s="240"/>
      <c r="T158" s="241"/>
      <c r="AT158" s="242" t="s">
        <v>142</v>
      </c>
      <c r="AU158" s="242" t="s">
        <v>82</v>
      </c>
      <c r="AV158" s="14" t="s">
        <v>82</v>
      </c>
      <c r="AW158" s="14" t="s">
        <v>4</v>
      </c>
      <c r="AX158" s="14" t="s">
        <v>80</v>
      </c>
      <c r="AY158" s="242" t="s">
        <v>129</v>
      </c>
    </row>
    <row r="159" spans="1:65" s="2" customFormat="1" ht="21.75" customHeight="1">
      <c r="A159" s="34"/>
      <c r="B159" s="35"/>
      <c r="C159" s="204" t="s">
        <v>168</v>
      </c>
      <c r="D159" s="204" t="s">
        <v>131</v>
      </c>
      <c r="E159" s="205" t="s">
        <v>169</v>
      </c>
      <c r="F159" s="206" t="s">
        <v>170</v>
      </c>
      <c r="G159" s="207" t="s">
        <v>171</v>
      </c>
      <c r="H159" s="208">
        <v>32.4</v>
      </c>
      <c r="I159" s="209"/>
      <c r="J159" s="210">
        <f>ROUND(I159*H159,2)</f>
        <v>0</v>
      </c>
      <c r="K159" s="206" t="s">
        <v>135</v>
      </c>
      <c r="L159" s="39"/>
      <c r="M159" s="211" t="s">
        <v>1</v>
      </c>
      <c r="N159" s="212" t="s">
        <v>38</v>
      </c>
      <c r="O159" s="71"/>
      <c r="P159" s="213">
        <f>O159*H159</f>
        <v>0</v>
      </c>
      <c r="Q159" s="213">
        <v>0</v>
      </c>
      <c r="R159" s="213">
        <f>Q159*H159</f>
        <v>0</v>
      </c>
      <c r="S159" s="213">
        <v>0</v>
      </c>
      <c r="T159" s="214">
        <f>S159*H159</f>
        <v>0</v>
      </c>
      <c r="U159" s="34"/>
      <c r="V159" s="34"/>
      <c r="W159" s="34"/>
      <c r="X159" s="34"/>
      <c r="Y159" s="34"/>
      <c r="Z159" s="34"/>
      <c r="AA159" s="34"/>
      <c r="AB159" s="34"/>
      <c r="AC159" s="34"/>
      <c r="AD159" s="34"/>
      <c r="AE159" s="34"/>
      <c r="AR159" s="215" t="s">
        <v>136</v>
      </c>
      <c r="AT159" s="215" t="s">
        <v>131</v>
      </c>
      <c r="AU159" s="215" t="s">
        <v>82</v>
      </c>
      <c r="AY159" s="17" t="s">
        <v>129</v>
      </c>
      <c r="BE159" s="216">
        <f>IF(N159="základní",J159,0)</f>
        <v>0</v>
      </c>
      <c r="BF159" s="216">
        <f>IF(N159="snížená",J159,0)</f>
        <v>0</v>
      </c>
      <c r="BG159" s="216">
        <f>IF(N159="zákl. přenesená",J159,0)</f>
        <v>0</v>
      </c>
      <c r="BH159" s="216">
        <f>IF(N159="sníž. přenesená",J159,0)</f>
        <v>0</v>
      </c>
      <c r="BI159" s="216">
        <f>IF(N159="nulová",J159,0)</f>
        <v>0</v>
      </c>
      <c r="BJ159" s="17" t="s">
        <v>80</v>
      </c>
      <c r="BK159" s="216">
        <f>ROUND(I159*H159,2)</f>
        <v>0</v>
      </c>
      <c r="BL159" s="17" t="s">
        <v>136</v>
      </c>
      <c r="BM159" s="215" t="s">
        <v>172</v>
      </c>
    </row>
    <row r="160" spans="1:65" s="2" customFormat="1" ht="19.5">
      <c r="A160" s="34"/>
      <c r="B160" s="35"/>
      <c r="C160" s="36"/>
      <c r="D160" s="217" t="s">
        <v>138</v>
      </c>
      <c r="E160" s="36"/>
      <c r="F160" s="218" t="s">
        <v>173</v>
      </c>
      <c r="G160" s="36"/>
      <c r="H160" s="36"/>
      <c r="I160" s="118"/>
      <c r="J160" s="36"/>
      <c r="K160" s="36"/>
      <c r="L160" s="39"/>
      <c r="M160" s="219"/>
      <c r="N160" s="220"/>
      <c r="O160" s="71"/>
      <c r="P160" s="71"/>
      <c r="Q160" s="71"/>
      <c r="R160" s="71"/>
      <c r="S160" s="71"/>
      <c r="T160" s="72"/>
      <c r="U160" s="34"/>
      <c r="V160" s="34"/>
      <c r="W160" s="34"/>
      <c r="X160" s="34"/>
      <c r="Y160" s="34"/>
      <c r="Z160" s="34"/>
      <c r="AA160" s="34"/>
      <c r="AB160" s="34"/>
      <c r="AC160" s="34"/>
      <c r="AD160" s="34"/>
      <c r="AE160" s="34"/>
      <c r="AT160" s="17" t="s">
        <v>138</v>
      </c>
      <c r="AU160" s="17" t="s">
        <v>82</v>
      </c>
    </row>
    <row r="161" spans="1:65" s="2" customFormat="1" ht="117">
      <c r="A161" s="34"/>
      <c r="B161" s="35"/>
      <c r="C161" s="36"/>
      <c r="D161" s="217" t="s">
        <v>140</v>
      </c>
      <c r="E161" s="36"/>
      <c r="F161" s="221" t="s">
        <v>174</v>
      </c>
      <c r="G161" s="36"/>
      <c r="H161" s="36"/>
      <c r="I161" s="118"/>
      <c r="J161" s="36"/>
      <c r="K161" s="36"/>
      <c r="L161" s="39"/>
      <c r="M161" s="219"/>
      <c r="N161" s="220"/>
      <c r="O161" s="71"/>
      <c r="P161" s="71"/>
      <c r="Q161" s="71"/>
      <c r="R161" s="71"/>
      <c r="S161" s="71"/>
      <c r="T161" s="72"/>
      <c r="U161" s="34"/>
      <c r="V161" s="34"/>
      <c r="W161" s="34"/>
      <c r="X161" s="34"/>
      <c r="Y161" s="34"/>
      <c r="Z161" s="34"/>
      <c r="AA161" s="34"/>
      <c r="AB161" s="34"/>
      <c r="AC161" s="34"/>
      <c r="AD161" s="34"/>
      <c r="AE161" s="34"/>
      <c r="AT161" s="17" t="s">
        <v>140</v>
      </c>
      <c r="AU161" s="17" t="s">
        <v>82</v>
      </c>
    </row>
    <row r="162" spans="1:65" s="13" customFormat="1">
      <c r="B162" s="222"/>
      <c r="C162" s="223"/>
      <c r="D162" s="217" t="s">
        <v>142</v>
      </c>
      <c r="E162" s="224" t="s">
        <v>1</v>
      </c>
      <c r="F162" s="225" t="s">
        <v>175</v>
      </c>
      <c r="G162" s="223"/>
      <c r="H162" s="224" t="s">
        <v>1</v>
      </c>
      <c r="I162" s="226"/>
      <c r="J162" s="223"/>
      <c r="K162" s="223"/>
      <c r="L162" s="227"/>
      <c r="M162" s="228"/>
      <c r="N162" s="229"/>
      <c r="O162" s="229"/>
      <c r="P162" s="229"/>
      <c r="Q162" s="229"/>
      <c r="R162" s="229"/>
      <c r="S162" s="229"/>
      <c r="T162" s="230"/>
      <c r="AT162" s="231" t="s">
        <v>142</v>
      </c>
      <c r="AU162" s="231" t="s">
        <v>82</v>
      </c>
      <c r="AV162" s="13" t="s">
        <v>80</v>
      </c>
      <c r="AW162" s="13" t="s">
        <v>30</v>
      </c>
      <c r="AX162" s="13" t="s">
        <v>73</v>
      </c>
      <c r="AY162" s="231" t="s">
        <v>129</v>
      </c>
    </row>
    <row r="163" spans="1:65" s="13" customFormat="1">
      <c r="B163" s="222"/>
      <c r="C163" s="223"/>
      <c r="D163" s="217" t="s">
        <v>142</v>
      </c>
      <c r="E163" s="224" t="s">
        <v>1</v>
      </c>
      <c r="F163" s="225" t="s">
        <v>151</v>
      </c>
      <c r="G163" s="223"/>
      <c r="H163" s="224" t="s">
        <v>1</v>
      </c>
      <c r="I163" s="226"/>
      <c r="J163" s="223"/>
      <c r="K163" s="223"/>
      <c r="L163" s="227"/>
      <c r="M163" s="228"/>
      <c r="N163" s="229"/>
      <c r="O163" s="229"/>
      <c r="P163" s="229"/>
      <c r="Q163" s="229"/>
      <c r="R163" s="229"/>
      <c r="S163" s="229"/>
      <c r="T163" s="230"/>
      <c r="AT163" s="231" t="s">
        <v>142</v>
      </c>
      <c r="AU163" s="231" t="s">
        <v>82</v>
      </c>
      <c r="AV163" s="13" t="s">
        <v>80</v>
      </c>
      <c r="AW163" s="13" t="s">
        <v>30</v>
      </c>
      <c r="AX163" s="13" t="s">
        <v>73</v>
      </c>
      <c r="AY163" s="231" t="s">
        <v>129</v>
      </c>
    </row>
    <row r="164" spans="1:65" s="14" customFormat="1">
      <c r="B164" s="232"/>
      <c r="C164" s="233"/>
      <c r="D164" s="217" t="s">
        <v>142</v>
      </c>
      <c r="E164" s="234" t="s">
        <v>1</v>
      </c>
      <c r="F164" s="235" t="s">
        <v>176</v>
      </c>
      <c r="G164" s="233"/>
      <c r="H164" s="236">
        <v>32.4</v>
      </c>
      <c r="I164" s="237"/>
      <c r="J164" s="233"/>
      <c r="K164" s="233"/>
      <c r="L164" s="238"/>
      <c r="M164" s="239"/>
      <c r="N164" s="240"/>
      <c r="O164" s="240"/>
      <c r="P164" s="240"/>
      <c r="Q164" s="240"/>
      <c r="R164" s="240"/>
      <c r="S164" s="240"/>
      <c r="T164" s="241"/>
      <c r="AT164" s="242" t="s">
        <v>142</v>
      </c>
      <c r="AU164" s="242" t="s">
        <v>82</v>
      </c>
      <c r="AV164" s="14" t="s">
        <v>82</v>
      </c>
      <c r="AW164" s="14" t="s">
        <v>30</v>
      </c>
      <c r="AX164" s="14" t="s">
        <v>80</v>
      </c>
      <c r="AY164" s="242" t="s">
        <v>129</v>
      </c>
    </row>
    <row r="165" spans="1:65" s="2" customFormat="1" ht="16.5" customHeight="1">
      <c r="A165" s="34"/>
      <c r="B165" s="35"/>
      <c r="C165" s="243" t="s">
        <v>177</v>
      </c>
      <c r="D165" s="243" t="s">
        <v>161</v>
      </c>
      <c r="E165" s="244" t="s">
        <v>178</v>
      </c>
      <c r="F165" s="245" t="s">
        <v>179</v>
      </c>
      <c r="G165" s="246" t="s">
        <v>180</v>
      </c>
      <c r="H165" s="247">
        <v>0.48599999999999999</v>
      </c>
      <c r="I165" s="248"/>
      <c r="J165" s="249">
        <f>ROUND(I165*H165,2)</f>
        <v>0</v>
      </c>
      <c r="K165" s="245" t="s">
        <v>135</v>
      </c>
      <c r="L165" s="250"/>
      <c r="M165" s="251" t="s">
        <v>1</v>
      </c>
      <c r="N165" s="252" t="s">
        <v>38</v>
      </c>
      <c r="O165" s="71"/>
      <c r="P165" s="213">
        <f>O165*H165</f>
        <v>0</v>
      </c>
      <c r="Q165" s="213">
        <v>1E-3</v>
      </c>
      <c r="R165" s="213">
        <f>Q165*H165</f>
        <v>4.86E-4</v>
      </c>
      <c r="S165" s="213">
        <v>0</v>
      </c>
      <c r="T165" s="214">
        <f>S165*H165</f>
        <v>0</v>
      </c>
      <c r="U165" s="34"/>
      <c r="V165" s="34"/>
      <c r="W165" s="34"/>
      <c r="X165" s="34"/>
      <c r="Y165" s="34"/>
      <c r="Z165" s="34"/>
      <c r="AA165" s="34"/>
      <c r="AB165" s="34"/>
      <c r="AC165" s="34"/>
      <c r="AD165" s="34"/>
      <c r="AE165" s="34"/>
      <c r="AR165" s="215" t="s">
        <v>165</v>
      </c>
      <c r="AT165" s="215" t="s">
        <v>161</v>
      </c>
      <c r="AU165" s="215" t="s">
        <v>82</v>
      </c>
      <c r="AY165" s="17" t="s">
        <v>129</v>
      </c>
      <c r="BE165" s="216">
        <f>IF(N165="základní",J165,0)</f>
        <v>0</v>
      </c>
      <c r="BF165" s="216">
        <f>IF(N165="snížená",J165,0)</f>
        <v>0</v>
      </c>
      <c r="BG165" s="216">
        <f>IF(N165="zákl. přenesená",J165,0)</f>
        <v>0</v>
      </c>
      <c r="BH165" s="216">
        <f>IF(N165="sníž. přenesená",J165,0)</f>
        <v>0</v>
      </c>
      <c r="BI165" s="216">
        <f>IF(N165="nulová",J165,0)</f>
        <v>0</v>
      </c>
      <c r="BJ165" s="17" t="s">
        <v>80</v>
      </c>
      <c r="BK165" s="216">
        <f>ROUND(I165*H165,2)</f>
        <v>0</v>
      </c>
      <c r="BL165" s="17" t="s">
        <v>136</v>
      </c>
      <c r="BM165" s="215" t="s">
        <v>181</v>
      </c>
    </row>
    <row r="166" spans="1:65" s="2" customFormat="1">
      <c r="A166" s="34"/>
      <c r="B166" s="35"/>
      <c r="C166" s="36"/>
      <c r="D166" s="217" t="s">
        <v>138</v>
      </c>
      <c r="E166" s="36"/>
      <c r="F166" s="218" t="s">
        <v>179</v>
      </c>
      <c r="G166" s="36"/>
      <c r="H166" s="36"/>
      <c r="I166" s="118"/>
      <c r="J166" s="36"/>
      <c r="K166" s="36"/>
      <c r="L166" s="39"/>
      <c r="M166" s="219"/>
      <c r="N166" s="220"/>
      <c r="O166" s="71"/>
      <c r="P166" s="71"/>
      <c r="Q166" s="71"/>
      <c r="R166" s="71"/>
      <c r="S166" s="71"/>
      <c r="T166" s="72"/>
      <c r="U166" s="34"/>
      <c r="V166" s="34"/>
      <c r="W166" s="34"/>
      <c r="X166" s="34"/>
      <c r="Y166" s="34"/>
      <c r="Z166" s="34"/>
      <c r="AA166" s="34"/>
      <c r="AB166" s="34"/>
      <c r="AC166" s="34"/>
      <c r="AD166" s="34"/>
      <c r="AE166" s="34"/>
      <c r="AT166" s="17" t="s">
        <v>138</v>
      </c>
      <c r="AU166" s="17" t="s">
        <v>82</v>
      </c>
    </row>
    <row r="167" spans="1:65" s="14" customFormat="1">
      <c r="B167" s="232"/>
      <c r="C167" s="233"/>
      <c r="D167" s="217" t="s">
        <v>142</v>
      </c>
      <c r="E167" s="233"/>
      <c r="F167" s="235" t="s">
        <v>182</v>
      </c>
      <c r="G167" s="233"/>
      <c r="H167" s="236">
        <v>0.48599999999999999</v>
      </c>
      <c r="I167" s="237"/>
      <c r="J167" s="233"/>
      <c r="K167" s="233"/>
      <c r="L167" s="238"/>
      <c r="M167" s="239"/>
      <c r="N167" s="240"/>
      <c r="O167" s="240"/>
      <c r="P167" s="240"/>
      <c r="Q167" s="240"/>
      <c r="R167" s="240"/>
      <c r="S167" s="240"/>
      <c r="T167" s="241"/>
      <c r="AT167" s="242" t="s">
        <v>142</v>
      </c>
      <c r="AU167" s="242" t="s">
        <v>82</v>
      </c>
      <c r="AV167" s="14" t="s">
        <v>82</v>
      </c>
      <c r="AW167" s="14" t="s">
        <v>4</v>
      </c>
      <c r="AX167" s="14" t="s">
        <v>80</v>
      </c>
      <c r="AY167" s="242" t="s">
        <v>129</v>
      </c>
    </row>
    <row r="168" spans="1:65" s="2" customFormat="1" ht="16.5" customHeight="1">
      <c r="A168" s="34"/>
      <c r="B168" s="35"/>
      <c r="C168" s="204" t="s">
        <v>183</v>
      </c>
      <c r="D168" s="204" t="s">
        <v>131</v>
      </c>
      <c r="E168" s="205" t="s">
        <v>184</v>
      </c>
      <c r="F168" s="206" t="s">
        <v>185</v>
      </c>
      <c r="G168" s="207" t="s">
        <v>134</v>
      </c>
      <c r="H168" s="208">
        <v>0.32400000000000001</v>
      </c>
      <c r="I168" s="209"/>
      <c r="J168" s="210">
        <f>ROUND(I168*H168,2)</f>
        <v>0</v>
      </c>
      <c r="K168" s="206" t="s">
        <v>186</v>
      </c>
      <c r="L168" s="39"/>
      <c r="M168" s="211" t="s">
        <v>1</v>
      </c>
      <c r="N168" s="212" t="s">
        <v>38</v>
      </c>
      <c r="O168" s="71"/>
      <c r="P168" s="213">
        <f>O168*H168</f>
        <v>0</v>
      </c>
      <c r="Q168" s="213">
        <v>0</v>
      </c>
      <c r="R168" s="213">
        <f>Q168*H168</f>
        <v>0</v>
      </c>
      <c r="S168" s="213">
        <v>0</v>
      </c>
      <c r="T168" s="214">
        <f>S168*H168</f>
        <v>0</v>
      </c>
      <c r="U168" s="34"/>
      <c r="V168" s="34"/>
      <c r="W168" s="34"/>
      <c r="X168" s="34"/>
      <c r="Y168" s="34"/>
      <c r="Z168" s="34"/>
      <c r="AA168" s="34"/>
      <c r="AB168" s="34"/>
      <c r="AC168" s="34"/>
      <c r="AD168" s="34"/>
      <c r="AE168" s="34"/>
      <c r="AR168" s="215" t="s">
        <v>136</v>
      </c>
      <c r="AT168" s="215" t="s">
        <v>131</v>
      </c>
      <c r="AU168" s="215" t="s">
        <v>82</v>
      </c>
      <c r="AY168" s="17" t="s">
        <v>129</v>
      </c>
      <c r="BE168" s="216">
        <f>IF(N168="základní",J168,0)</f>
        <v>0</v>
      </c>
      <c r="BF168" s="216">
        <f>IF(N168="snížená",J168,0)</f>
        <v>0</v>
      </c>
      <c r="BG168" s="216">
        <f>IF(N168="zákl. přenesená",J168,0)</f>
        <v>0</v>
      </c>
      <c r="BH168" s="216">
        <f>IF(N168="sníž. přenesená",J168,0)</f>
        <v>0</v>
      </c>
      <c r="BI168" s="216">
        <f>IF(N168="nulová",J168,0)</f>
        <v>0</v>
      </c>
      <c r="BJ168" s="17" t="s">
        <v>80</v>
      </c>
      <c r="BK168" s="216">
        <f>ROUND(I168*H168,2)</f>
        <v>0</v>
      </c>
      <c r="BL168" s="17" t="s">
        <v>136</v>
      </c>
      <c r="BM168" s="215" t="s">
        <v>187</v>
      </c>
    </row>
    <row r="169" spans="1:65" s="2" customFormat="1" ht="58.5">
      <c r="A169" s="34"/>
      <c r="B169" s="35"/>
      <c r="C169" s="36"/>
      <c r="D169" s="217" t="s">
        <v>138</v>
      </c>
      <c r="E169" s="36"/>
      <c r="F169" s="218" t="s">
        <v>188</v>
      </c>
      <c r="G169" s="36"/>
      <c r="H169" s="36"/>
      <c r="I169" s="118"/>
      <c r="J169" s="36"/>
      <c r="K169" s="36"/>
      <c r="L169" s="39"/>
      <c r="M169" s="219"/>
      <c r="N169" s="220"/>
      <c r="O169" s="71"/>
      <c r="P169" s="71"/>
      <c r="Q169" s="71"/>
      <c r="R169" s="71"/>
      <c r="S169" s="71"/>
      <c r="T169" s="72"/>
      <c r="U169" s="34"/>
      <c r="V169" s="34"/>
      <c r="W169" s="34"/>
      <c r="X169" s="34"/>
      <c r="Y169" s="34"/>
      <c r="Z169" s="34"/>
      <c r="AA169" s="34"/>
      <c r="AB169" s="34"/>
      <c r="AC169" s="34"/>
      <c r="AD169" s="34"/>
      <c r="AE169" s="34"/>
      <c r="AT169" s="17" t="s">
        <v>138</v>
      </c>
      <c r="AU169" s="17" t="s">
        <v>82</v>
      </c>
    </row>
    <row r="170" spans="1:65" s="13" customFormat="1">
      <c r="B170" s="222"/>
      <c r="C170" s="223"/>
      <c r="D170" s="217" t="s">
        <v>142</v>
      </c>
      <c r="E170" s="224" t="s">
        <v>1</v>
      </c>
      <c r="F170" s="225" t="s">
        <v>189</v>
      </c>
      <c r="G170" s="223"/>
      <c r="H170" s="224" t="s">
        <v>1</v>
      </c>
      <c r="I170" s="226"/>
      <c r="J170" s="223"/>
      <c r="K170" s="223"/>
      <c r="L170" s="227"/>
      <c r="M170" s="228"/>
      <c r="N170" s="229"/>
      <c r="O170" s="229"/>
      <c r="P170" s="229"/>
      <c r="Q170" s="229"/>
      <c r="R170" s="229"/>
      <c r="S170" s="229"/>
      <c r="T170" s="230"/>
      <c r="AT170" s="231" t="s">
        <v>142</v>
      </c>
      <c r="AU170" s="231" t="s">
        <v>82</v>
      </c>
      <c r="AV170" s="13" t="s">
        <v>80</v>
      </c>
      <c r="AW170" s="13" t="s">
        <v>30</v>
      </c>
      <c r="AX170" s="13" t="s">
        <v>73</v>
      </c>
      <c r="AY170" s="231" t="s">
        <v>129</v>
      </c>
    </row>
    <row r="171" spans="1:65" s="14" customFormat="1">
      <c r="B171" s="232"/>
      <c r="C171" s="233"/>
      <c r="D171" s="217" t="s">
        <v>142</v>
      </c>
      <c r="E171" s="234" t="s">
        <v>1</v>
      </c>
      <c r="F171" s="235" t="s">
        <v>190</v>
      </c>
      <c r="G171" s="233"/>
      <c r="H171" s="236">
        <v>0.32400000000000001</v>
      </c>
      <c r="I171" s="237"/>
      <c r="J171" s="233"/>
      <c r="K171" s="233"/>
      <c r="L171" s="238"/>
      <c r="M171" s="239"/>
      <c r="N171" s="240"/>
      <c r="O171" s="240"/>
      <c r="P171" s="240"/>
      <c r="Q171" s="240"/>
      <c r="R171" s="240"/>
      <c r="S171" s="240"/>
      <c r="T171" s="241"/>
      <c r="AT171" s="242" t="s">
        <v>142</v>
      </c>
      <c r="AU171" s="242" t="s">
        <v>82</v>
      </c>
      <c r="AV171" s="14" t="s">
        <v>82</v>
      </c>
      <c r="AW171" s="14" t="s">
        <v>30</v>
      </c>
      <c r="AX171" s="14" t="s">
        <v>80</v>
      </c>
      <c r="AY171" s="242" t="s">
        <v>129</v>
      </c>
    </row>
    <row r="172" spans="1:65" s="12" customFormat="1" ht="22.9" customHeight="1">
      <c r="B172" s="188"/>
      <c r="C172" s="189"/>
      <c r="D172" s="190" t="s">
        <v>72</v>
      </c>
      <c r="E172" s="202" t="s">
        <v>82</v>
      </c>
      <c r="F172" s="202" t="s">
        <v>191</v>
      </c>
      <c r="G172" s="189"/>
      <c r="H172" s="189"/>
      <c r="I172" s="192"/>
      <c r="J172" s="203">
        <f>BK172</f>
        <v>0</v>
      </c>
      <c r="K172" s="189"/>
      <c r="L172" s="194"/>
      <c r="M172" s="195"/>
      <c r="N172" s="196"/>
      <c r="O172" s="196"/>
      <c r="P172" s="197">
        <f>SUM(P173:P244)</f>
        <v>0</v>
      </c>
      <c r="Q172" s="196"/>
      <c r="R172" s="197">
        <f>SUM(R173:R244)</f>
        <v>60.549296749999996</v>
      </c>
      <c r="S172" s="196"/>
      <c r="T172" s="198">
        <f>SUM(T173:T244)</f>
        <v>0</v>
      </c>
      <c r="AR172" s="199" t="s">
        <v>80</v>
      </c>
      <c r="AT172" s="200" t="s">
        <v>72</v>
      </c>
      <c r="AU172" s="200" t="s">
        <v>80</v>
      </c>
      <c r="AY172" s="199" t="s">
        <v>129</v>
      </c>
      <c r="BK172" s="201">
        <f>SUM(BK173:BK244)</f>
        <v>0</v>
      </c>
    </row>
    <row r="173" spans="1:65" s="2" customFormat="1" ht="21.75" customHeight="1">
      <c r="A173" s="34"/>
      <c r="B173" s="35"/>
      <c r="C173" s="204" t="s">
        <v>165</v>
      </c>
      <c r="D173" s="204" t="s">
        <v>131</v>
      </c>
      <c r="E173" s="205" t="s">
        <v>192</v>
      </c>
      <c r="F173" s="206" t="s">
        <v>193</v>
      </c>
      <c r="G173" s="207" t="s">
        <v>134</v>
      </c>
      <c r="H173" s="208">
        <v>11.664</v>
      </c>
      <c r="I173" s="209"/>
      <c r="J173" s="210">
        <f>ROUND(I173*H173,2)</f>
        <v>0</v>
      </c>
      <c r="K173" s="206" t="s">
        <v>135</v>
      </c>
      <c r="L173" s="39"/>
      <c r="M173" s="211" t="s">
        <v>1</v>
      </c>
      <c r="N173" s="212" t="s">
        <v>38</v>
      </c>
      <c r="O173" s="71"/>
      <c r="P173" s="213">
        <f>O173*H173</f>
        <v>0</v>
      </c>
      <c r="Q173" s="213">
        <v>0</v>
      </c>
      <c r="R173" s="213">
        <f>Q173*H173</f>
        <v>0</v>
      </c>
      <c r="S173" s="213">
        <v>0</v>
      </c>
      <c r="T173" s="214">
        <f>S173*H173</f>
        <v>0</v>
      </c>
      <c r="U173" s="34"/>
      <c r="V173" s="34"/>
      <c r="W173" s="34"/>
      <c r="X173" s="34"/>
      <c r="Y173" s="34"/>
      <c r="Z173" s="34"/>
      <c r="AA173" s="34"/>
      <c r="AB173" s="34"/>
      <c r="AC173" s="34"/>
      <c r="AD173" s="34"/>
      <c r="AE173" s="34"/>
      <c r="AR173" s="215" t="s">
        <v>136</v>
      </c>
      <c r="AT173" s="215" t="s">
        <v>131</v>
      </c>
      <c r="AU173" s="215" t="s">
        <v>82</v>
      </c>
      <c r="AY173" s="17" t="s">
        <v>129</v>
      </c>
      <c r="BE173" s="216">
        <f>IF(N173="základní",J173,0)</f>
        <v>0</v>
      </c>
      <c r="BF173" s="216">
        <f>IF(N173="snížená",J173,0)</f>
        <v>0</v>
      </c>
      <c r="BG173" s="216">
        <f>IF(N173="zákl. přenesená",J173,0)</f>
        <v>0</v>
      </c>
      <c r="BH173" s="216">
        <f>IF(N173="sníž. přenesená",J173,0)</f>
        <v>0</v>
      </c>
      <c r="BI173" s="216">
        <f>IF(N173="nulová",J173,0)</f>
        <v>0</v>
      </c>
      <c r="BJ173" s="17" t="s">
        <v>80</v>
      </c>
      <c r="BK173" s="216">
        <f>ROUND(I173*H173,2)</f>
        <v>0</v>
      </c>
      <c r="BL173" s="17" t="s">
        <v>136</v>
      </c>
      <c r="BM173" s="215" t="s">
        <v>194</v>
      </c>
    </row>
    <row r="174" spans="1:65" s="2" customFormat="1" ht="29.25">
      <c r="A174" s="34"/>
      <c r="B174" s="35"/>
      <c r="C174" s="36"/>
      <c r="D174" s="217" t="s">
        <v>138</v>
      </c>
      <c r="E174" s="36"/>
      <c r="F174" s="218" t="s">
        <v>195</v>
      </c>
      <c r="G174" s="36"/>
      <c r="H174" s="36"/>
      <c r="I174" s="118"/>
      <c r="J174" s="36"/>
      <c r="K174" s="36"/>
      <c r="L174" s="39"/>
      <c r="M174" s="219"/>
      <c r="N174" s="220"/>
      <c r="O174" s="71"/>
      <c r="P174" s="71"/>
      <c r="Q174" s="71"/>
      <c r="R174" s="71"/>
      <c r="S174" s="71"/>
      <c r="T174" s="72"/>
      <c r="U174" s="34"/>
      <c r="V174" s="34"/>
      <c r="W174" s="34"/>
      <c r="X174" s="34"/>
      <c r="Y174" s="34"/>
      <c r="Z174" s="34"/>
      <c r="AA174" s="34"/>
      <c r="AB174" s="34"/>
      <c r="AC174" s="34"/>
      <c r="AD174" s="34"/>
      <c r="AE174" s="34"/>
      <c r="AT174" s="17" t="s">
        <v>138</v>
      </c>
      <c r="AU174" s="17" t="s">
        <v>82</v>
      </c>
    </row>
    <row r="175" spans="1:65" s="2" customFormat="1" ht="78">
      <c r="A175" s="34"/>
      <c r="B175" s="35"/>
      <c r="C175" s="36"/>
      <c r="D175" s="217" t="s">
        <v>140</v>
      </c>
      <c r="E175" s="36"/>
      <c r="F175" s="221" t="s">
        <v>196</v>
      </c>
      <c r="G175" s="36"/>
      <c r="H175" s="36"/>
      <c r="I175" s="118"/>
      <c r="J175" s="36"/>
      <c r="K175" s="36"/>
      <c r="L175" s="39"/>
      <c r="M175" s="219"/>
      <c r="N175" s="220"/>
      <c r="O175" s="71"/>
      <c r="P175" s="71"/>
      <c r="Q175" s="71"/>
      <c r="R175" s="71"/>
      <c r="S175" s="71"/>
      <c r="T175" s="72"/>
      <c r="U175" s="34"/>
      <c r="V175" s="34"/>
      <c r="W175" s="34"/>
      <c r="X175" s="34"/>
      <c r="Y175" s="34"/>
      <c r="Z175" s="34"/>
      <c r="AA175" s="34"/>
      <c r="AB175" s="34"/>
      <c r="AC175" s="34"/>
      <c r="AD175" s="34"/>
      <c r="AE175" s="34"/>
      <c r="AT175" s="17" t="s">
        <v>140</v>
      </c>
      <c r="AU175" s="17" t="s">
        <v>82</v>
      </c>
    </row>
    <row r="176" spans="1:65" s="13" customFormat="1">
      <c r="B176" s="222"/>
      <c r="C176" s="223"/>
      <c r="D176" s="217" t="s">
        <v>142</v>
      </c>
      <c r="E176" s="224" t="s">
        <v>1</v>
      </c>
      <c r="F176" s="225" t="s">
        <v>197</v>
      </c>
      <c r="G176" s="223"/>
      <c r="H176" s="224" t="s">
        <v>1</v>
      </c>
      <c r="I176" s="226"/>
      <c r="J176" s="223"/>
      <c r="K176" s="223"/>
      <c r="L176" s="227"/>
      <c r="M176" s="228"/>
      <c r="N176" s="229"/>
      <c r="O176" s="229"/>
      <c r="P176" s="229"/>
      <c r="Q176" s="229"/>
      <c r="R176" s="229"/>
      <c r="S176" s="229"/>
      <c r="T176" s="230"/>
      <c r="AT176" s="231" t="s">
        <v>142</v>
      </c>
      <c r="AU176" s="231" t="s">
        <v>82</v>
      </c>
      <c r="AV176" s="13" t="s">
        <v>80</v>
      </c>
      <c r="AW176" s="13" t="s">
        <v>30</v>
      </c>
      <c r="AX176" s="13" t="s">
        <v>73</v>
      </c>
      <c r="AY176" s="231" t="s">
        <v>129</v>
      </c>
    </row>
    <row r="177" spans="1:65" s="13" customFormat="1">
      <c r="B177" s="222"/>
      <c r="C177" s="223"/>
      <c r="D177" s="217" t="s">
        <v>142</v>
      </c>
      <c r="E177" s="224" t="s">
        <v>1</v>
      </c>
      <c r="F177" s="225" t="s">
        <v>198</v>
      </c>
      <c r="G177" s="223"/>
      <c r="H177" s="224" t="s">
        <v>1</v>
      </c>
      <c r="I177" s="226"/>
      <c r="J177" s="223"/>
      <c r="K177" s="223"/>
      <c r="L177" s="227"/>
      <c r="M177" s="228"/>
      <c r="N177" s="229"/>
      <c r="O177" s="229"/>
      <c r="P177" s="229"/>
      <c r="Q177" s="229"/>
      <c r="R177" s="229"/>
      <c r="S177" s="229"/>
      <c r="T177" s="230"/>
      <c r="AT177" s="231" t="s">
        <v>142</v>
      </c>
      <c r="AU177" s="231" t="s">
        <v>82</v>
      </c>
      <c r="AV177" s="13" t="s">
        <v>80</v>
      </c>
      <c r="AW177" s="13" t="s">
        <v>30</v>
      </c>
      <c r="AX177" s="13" t="s">
        <v>73</v>
      </c>
      <c r="AY177" s="231" t="s">
        <v>129</v>
      </c>
    </row>
    <row r="178" spans="1:65" s="14" customFormat="1">
      <c r="B178" s="232"/>
      <c r="C178" s="233"/>
      <c r="D178" s="217" t="s">
        <v>142</v>
      </c>
      <c r="E178" s="234" t="s">
        <v>1</v>
      </c>
      <c r="F178" s="235" t="s">
        <v>199</v>
      </c>
      <c r="G178" s="233"/>
      <c r="H178" s="236">
        <v>11.664</v>
      </c>
      <c r="I178" s="237"/>
      <c r="J178" s="233"/>
      <c r="K178" s="233"/>
      <c r="L178" s="238"/>
      <c r="M178" s="239"/>
      <c r="N178" s="240"/>
      <c r="O178" s="240"/>
      <c r="P178" s="240"/>
      <c r="Q178" s="240"/>
      <c r="R178" s="240"/>
      <c r="S178" s="240"/>
      <c r="T178" s="241"/>
      <c r="AT178" s="242" t="s">
        <v>142</v>
      </c>
      <c r="AU178" s="242" t="s">
        <v>82</v>
      </c>
      <c r="AV178" s="14" t="s">
        <v>82</v>
      </c>
      <c r="AW178" s="14" t="s">
        <v>30</v>
      </c>
      <c r="AX178" s="14" t="s">
        <v>80</v>
      </c>
      <c r="AY178" s="242" t="s">
        <v>129</v>
      </c>
    </row>
    <row r="179" spans="1:65" s="2" customFormat="1" ht="21.75" customHeight="1">
      <c r="A179" s="34"/>
      <c r="B179" s="35"/>
      <c r="C179" s="204" t="s">
        <v>200</v>
      </c>
      <c r="D179" s="204" t="s">
        <v>131</v>
      </c>
      <c r="E179" s="205" t="s">
        <v>201</v>
      </c>
      <c r="F179" s="206" t="s">
        <v>202</v>
      </c>
      <c r="G179" s="207" t="s">
        <v>171</v>
      </c>
      <c r="H179" s="208">
        <v>45.436</v>
      </c>
      <c r="I179" s="209"/>
      <c r="J179" s="210">
        <f>ROUND(I179*H179,2)</f>
        <v>0</v>
      </c>
      <c r="K179" s="206" t="s">
        <v>135</v>
      </c>
      <c r="L179" s="39"/>
      <c r="M179" s="211" t="s">
        <v>1</v>
      </c>
      <c r="N179" s="212" t="s">
        <v>38</v>
      </c>
      <c r="O179" s="71"/>
      <c r="P179" s="213">
        <f>O179*H179</f>
        <v>0</v>
      </c>
      <c r="Q179" s="213">
        <v>1.7000000000000001E-4</v>
      </c>
      <c r="R179" s="213">
        <f>Q179*H179</f>
        <v>7.7241200000000001E-3</v>
      </c>
      <c r="S179" s="213">
        <v>0</v>
      </c>
      <c r="T179" s="214">
        <f>S179*H179</f>
        <v>0</v>
      </c>
      <c r="U179" s="34"/>
      <c r="V179" s="34"/>
      <c r="W179" s="34"/>
      <c r="X179" s="34"/>
      <c r="Y179" s="34"/>
      <c r="Z179" s="34"/>
      <c r="AA179" s="34"/>
      <c r="AB179" s="34"/>
      <c r="AC179" s="34"/>
      <c r="AD179" s="34"/>
      <c r="AE179" s="34"/>
      <c r="AR179" s="215" t="s">
        <v>136</v>
      </c>
      <c r="AT179" s="215" t="s">
        <v>131</v>
      </c>
      <c r="AU179" s="215" t="s">
        <v>82</v>
      </c>
      <c r="AY179" s="17" t="s">
        <v>129</v>
      </c>
      <c r="BE179" s="216">
        <f>IF(N179="základní",J179,0)</f>
        <v>0</v>
      </c>
      <c r="BF179" s="216">
        <f>IF(N179="snížená",J179,0)</f>
        <v>0</v>
      </c>
      <c r="BG179" s="216">
        <f>IF(N179="zákl. přenesená",J179,0)</f>
        <v>0</v>
      </c>
      <c r="BH179" s="216">
        <f>IF(N179="sníž. přenesená",J179,0)</f>
        <v>0</v>
      </c>
      <c r="BI179" s="216">
        <f>IF(N179="nulová",J179,0)</f>
        <v>0</v>
      </c>
      <c r="BJ179" s="17" t="s">
        <v>80</v>
      </c>
      <c r="BK179" s="216">
        <f>ROUND(I179*H179,2)</f>
        <v>0</v>
      </c>
      <c r="BL179" s="17" t="s">
        <v>136</v>
      </c>
      <c r="BM179" s="215" t="s">
        <v>203</v>
      </c>
    </row>
    <row r="180" spans="1:65" s="2" customFormat="1" ht="19.5">
      <c r="A180" s="34"/>
      <c r="B180" s="35"/>
      <c r="C180" s="36"/>
      <c r="D180" s="217" t="s">
        <v>138</v>
      </c>
      <c r="E180" s="36"/>
      <c r="F180" s="218" t="s">
        <v>204</v>
      </c>
      <c r="G180" s="36"/>
      <c r="H180" s="36"/>
      <c r="I180" s="118"/>
      <c r="J180" s="36"/>
      <c r="K180" s="36"/>
      <c r="L180" s="39"/>
      <c r="M180" s="219"/>
      <c r="N180" s="220"/>
      <c r="O180" s="71"/>
      <c r="P180" s="71"/>
      <c r="Q180" s="71"/>
      <c r="R180" s="71"/>
      <c r="S180" s="71"/>
      <c r="T180" s="72"/>
      <c r="U180" s="34"/>
      <c r="V180" s="34"/>
      <c r="W180" s="34"/>
      <c r="X180" s="34"/>
      <c r="Y180" s="34"/>
      <c r="Z180" s="34"/>
      <c r="AA180" s="34"/>
      <c r="AB180" s="34"/>
      <c r="AC180" s="34"/>
      <c r="AD180" s="34"/>
      <c r="AE180" s="34"/>
      <c r="AT180" s="17" t="s">
        <v>138</v>
      </c>
      <c r="AU180" s="17" t="s">
        <v>82</v>
      </c>
    </row>
    <row r="181" spans="1:65" s="2" customFormat="1" ht="175.5">
      <c r="A181" s="34"/>
      <c r="B181" s="35"/>
      <c r="C181" s="36"/>
      <c r="D181" s="217" t="s">
        <v>140</v>
      </c>
      <c r="E181" s="36"/>
      <c r="F181" s="221" t="s">
        <v>205</v>
      </c>
      <c r="G181" s="36"/>
      <c r="H181" s="36"/>
      <c r="I181" s="118"/>
      <c r="J181" s="36"/>
      <c r="K181" s="36"/>
      <c r="L181" s="39"/>
      <c r="M181" s="219"/>
      <c r="N181" s="220"/>
      <c r="O181" s="71"/>
      <c r="P181" s="71"/>
      <c r="Q181" s="71"/>
      <c r="R181" s="71"/>
      <c r="S181" s="71"/>
      <c r="T181" s="72"/>
      <c r="U181" s="34"/>
      <c r="V181" s="34"/>
      <c r="W181" s="34"/>
      <c r="X181" s="34"/>
      <c r="Y181" s="34"/>
      <c r="Z181" s="34"/>
      <c r="AA181" s="34"/>
      <c r="AB181" s="34"/>
      <c r="AC181" s="34"/>
      <c r="AD181" s="34"/>
      <c r="AE181" s="34"/>
      <c r="AT181" s="17" t="s">
        <v>140</v>
      </c>
      <c r="AU181" s="17" t="s">
        <v>82</v>
      </c>
    </row>
    <row r="182" spans="1:65" s="13" customFormat="1" ht="22.5">
      <c r="B182" s="222"/>
      <c r="C182" s="223"/>
      <c r="D182" s="217" t="s">
        <v>142</v>
      </c>
      <c r="E182" s="224" t="s">
        <v>1</v>
      </c>
      <c r="F182" s="225" t="s">
        <v>206</v>
      </c>
      <c r="G182" s="223"/>
      <c r="H182" s="224" t="s">
        <v>1</v>
      </c>
      <c r="I182" s="226"/>
      <c r="J182" s="223"/>
      <c r="K182" s="223"/>
      <c r="L182" s="227"/>
      <c r="M182" s="228"/>
      <c r="N182" s="229"/>
      <c r="O182" s="229"/>
      <c r="P182" s="229"/>
      <c r="Q182" s="229"/>
      <c r="R182" s="229"/>
      <c r="S182" s="229"/>
      <c r="T182" s="230"/>
      <c r="AT182" s="231" t="s">
        <v>142</v>
      </c>
      <c r="AU182" s="231" t="s">
        <v>82</v>
      </c>
      <c r="AV182" s="13" t="s">
        <v>80</v>
      </c>
      <c r="AW182" s="13" t="s">
        <v>30</v>
      </c>
      <c r="AX182" s="13" t="s">
        <v>73</v>
      </c>
      <c r="AY182" s="231" t="s">
        <v>129</v>
      </c>
    </row>
    <row r="183" spans="1:65" s="13" customFormat="1" ht="22.5">
      <c r="B183" s="222"/>
      <c r="C183" s="223"/>
      <c r="D183" s="217" t="s">
        <v>142</v>
      </c>
      <c r="E183" s="224" t="s">
        <v>1</v>
      </c>
      <c r="F183" s="225" t="s">
        <v>207</v>
      </c>
      <c r="G183" s="223"/>
      <c r="H183" s="224" t="s">
        <v>1</v>
      </c>
      <c r="I183" s="226"/>
      <c r="J183" s="223"/>
      <c r="K183" s="223"/>
      <c r="L183" s="227"/>
      <c r="M183" s="228"/>
      <c r="N183" s="229"/>
      <c r="O183" s="229"/>
      <c r="P183" s="229"/>
      <c r="Q183" s="229"/>
      <c r="R183" s="229"/>
      <c r="S183" s="229"/>
      <c r="T183" s="230"/>
      <c r="AT183" s="231" t="s">
        <v>142</v>
      </c>
      <c r="AU183" s="231" t="s">
        <v>82</v>
      </c>
      <c r="AV183" s="13" t="s">
        <v>80</v>
      </c>
      <c r="AW183" s="13" t="s">
        <v>30</v>
      </c>
      <c r="AX183" s="13" t="s">
        <v>73</v>
      </c>
      <c r="AY183" s="231" t="s">
        <v>129</v>
      </c>
    </row>
    <row r="184" spans="1:65" s="14" customFormat="1">
      <c r="B184" s="232"/>
      <c r="C184" s="233"/>
      <c r="D184" s="217" t="s">
        <v>142</v>
      </c>
      <c r="E184" s="234" t="s">
        <v>1</v>
      </c>
      <c r="F184" s="235" t="s">
        <v>208</v>
      </c>
      <c r="G184" s="233"/>
      <c r="H184" s="236">
        <v>7.5359999999999996</v>
      </c>
      <c r="I184" s="237"/>
      <c r="J184" s="233"/>
      <c r="K184" s="233"/>
      <c r="L184" s="238"/>
      <c r="M184" s="239"/>
      <c r="N184" s="240"/>
      <c r="O184" s="240"/>
      <c r="P184" s="240"/>
      <c r="Q184" s="240"/>
      <c r="R184" s="240"/>
      <c r="S184" s="240"/>
      <c r="T184" s="241"/>
      <c r="AT184" s="242" t="s">
        <v>142</v>
      </c>
      <c r="AU184" s="242" t="s">
        <v>82</v>
      </c>
      <c r="AV184" s="14" t="s">
        <v>82</v>
      </c>
      <c r="AW184" s="14" t="s">
        <v>30</v>
      </c>
      <c r="AX184" s="14" t="s">
        <v>73</v>
      </c>
      <c r="AY184" s="242" t="s">
        <v>129</v>
      </c>
    </row>
    <row r="185" spans="1:65" s="13" customFormat="1" ht="22.5">
      <c r="B185" s="222"/>
      <c r="C185" s="223"/>
      <c r="D185" s="217" t="s">
        <v>142</v>
      </c>
      <c r="E185" s="224" t="s">
        <v>1</v>
      </c>
      <c r="F185" s="225" t="s">
        <v>209</v>
      </c>
      <c r="G185" s="223"/>
      <c r="H185" s="224" t="s">
        <v>1</v>
      </c>
      <c r="I185" s="226"/>
      <c r="J185" s="223"/>
      <c r="K185" s="223"/>
      <c r="L185" s="227"/>
      <c r="M185" s="228"/>
      <c r="N185" s="229"/>
      <c r="O185" s="229"/>
      <c r="P185" s="229"/>
      <c r="Q185" s="229"/>
      <c r="R185" s="229"/>
      <c r="S185" s="229"/>
      <c r="T185" s="230"/>
      <c r="AT185" s="231" t="s">
        <v>142</v>
      </c>
      <c r="AU185" s="231" t="s">
        <v>82</v>
      </c>
      <c r="AV185" s="13" t="s">
        <v>80</v>
      </c>
      <c r="AW185" s="13" t="s">
        <v>30</v>
      </c>
      <c r="AX185" s="13" t="s">
        <v>73</v>
      </c>
      <c r="AY185" s="231" t="s">
        <v>129</v>
      </c>
    </row>
    <row r="186" spans="1:65" s="14" customFormat="1">
      <c r="B186" s="232"/>
      <c r="C186" s="233"/>
      <c r="D186" s="217" t="s">
        <v>142</v>
      </c>
      <c r="E186" s="234" t="s">
        <v>1</v>
      </c>
      <c r="F186" s="235" t="s">
        <v>210</v>
      </c>
      <c r="G186" s="233"/>
      <c r="H186" s="236">
        <v>37.9</v>
      </c>
      <c r="I186" s="237"/>
      <c r="J186" s="233"/>
      <c r="K186" s="233"/>
      <c r="L186" s="238"/>
      <c r="M186" s="239"/>
      <c r="N186" s="240"/>
      <c r="O186" s="240"/>
      <c r="P186" s="240"/>
      <c r="Q186" s="240"/>
      <c r="R186" s="240"/>
      <c r="S186" s="240"/>
      <c r="T186" s="241"/>
      <c r="AT186" s="242" t="s">
        <v>142</v>
      </c>
      <c r="AU186" s="242" t="s">
        <v>82</v>
      </c>
      <c r="AV186" s="14" t="s">
        <v>82</v>
      </c>
      <c r="AW186" s="14" t="s">
        <v>30</v>
      </c>
      <c r="AX186" s="14" t="s">
        <v>73</v>
      </c>
      <c r="AY186" s="242" t="s">
        <v>129</v>
      </c>
    </row>
    <row r="187" spans="1:65" s="15" customFormat="1">
      <c r="B187" s="253"/>
      <c r="C187" s="254"/>
      <c r="D187" s="217" t="s">
        <v>142</v>
      </c>
      <c r="E187" s="255" t="s">
        <v>1</v>
      </c>
      <c r="F187" s="256" t="s">
        <v>211</v>
      </c>
      <c r="G187" s="254"/>
      <c r="H187" s="257">
        <v>45.436</v>
      </c>
      <c r="I187" s="258"/>
      <c r="J187" s="254"/>
      <c r="K187" s="254"/>
      <c r="L187" s="259"/>
      <c r="M187" s="260"/>
      <c r="N187" s="261"/>
      <c r="O187" s="261"/>
      <c r="P187" s="261"/>
      <c r="Q187" s="261"/>
      <c r="R187" s="261"/>
      <c r="S187" s="261"/>
      <c r="T187" s="262"/>
      <c r="AT187" s="263" t="s">
        <v>142</v>
      </c>
      <c r="AU187" s="263" t="s">
        <v>82</v>
      </c>
      <c r="AV187" s="15" t="s">
        <v>136</v>
      </c>
      <c r="AW187" s="15" t="s">
        <v>30</v>
      </c>
      <c r="AX187" s="15" t="s">
        <v>80</v>
      </c>
      <c r="AY187" s="263" t="s">
        <v>129</v>
      </c>
    </row>
    <row r="188" spans="1:65" s="2" customFormat="1" ht="21.75" customHeight="1">
      <c r="A188" s="34"/>
      <c r="B188" s="35"/>
      <c r="C188" s="243" t="s">
        <v>212</v>
      </c>
      <c r="D188" s="243" t="s">
        <v>161</v>
      </c>
      <c r="E188" s="244" t="s">
        <v>213</v>
      </c>
      <c r="F188" s="245" t="s">
        <v>214</v>
      </c>
      <c r="G188" s="246" t="s">
        <v>171</v>
      </c>
      <c r="H188" s="247">
        <v>52.250999999999998</v>
      </c>
      <c r="I188" s="248"/>
      <c r="J188" s="249">
        <f>ROUND(I188*H188,2)</f>
        <v>0</v>
      </c>
      <c r="K188" s="245" t="s">
        <v>135</v>
      </c>
      <c r="L188" s="250"/>
      <c r="M188" s="251" t="s">
        <v>1</v>
      </c>
      <c r="N188" s="252" t="s">
        <v>38</v>
      </c>
      <c r="O188" s="71"/>
      <c r="P188" s="213">
        <f>O188*H188</f>
        <v>0</v>
      </c>
      <c r="Q188" s="213">
        <v>1E-4</v>
      </c>
      <c r="R188" s="213">
        <f>Q188*H188</f>
        <v>5.2250999999999999E-3</v>
      </c>
      <c r="S188" s="213">
        <v>0</v>
      </c>
      <c r="T188" s="214">
        <f>S188*H188</f>
        <v>0</v>
      </c>
      <c r="U188" s="34"/>
      <c r="V188" s="34"/>
      <c r="W188" s="34"/>
      <c r="X188" s="34"/>
      <c r="Y188" s="34"/>
      <c r="Z188" s="34"/>
      <c r="AA188" s="34"/>
      <c r="AB188" s="34"/>
      <c r="AC188" s="34"/>
      <c r="AD188" s="34"/>
      <c r="AE188" s="34"/>
      <c r="AR188" s="215" t="s">
        <v>165</v>
      </c>
      <c r="AT188" s="215" t="s">
        <v>161</v>
      </c>
      <c r="AU188" s="215" t="s">
        <v>82</v>
      </c>
      <c r="AY188" s="17" t="s">
        <v>129</v>
      </c>
      <c r="BE188" s="216">
        <f>IF(N188="základní",J188,0)</f>
        <v>0</v>
      </c>
      <c r="BF188" s="216">
        <f>IF(N188="snížená",J188,0)</f>
        <v>0</v>
      </c>
      <c r="BG188" s="216">
        <f>IF(N188="zákl. přenesená",J188,0)</f>
        <v>0</v>
      </c>
      <c r="BH188" s="216">
        <f>IF(N188="sníž. přenesená",J188,0)</f>
        <v>0</v>
      </c>
      <c r="BI188" s="216">
        <f>IF(N188="nulová",J188,0)</f>
        <v>0</v>
      </c>
      <c r="BJ188" s="17" t="s">
        <v>80</v>
      </c>
      <c r="BK188" s="216">
        <f>ROUND(I188*H188,2)</f>
        <v>0</v>
      </c>
      <c r="BL188" s="17" t="s">
        <v>136</v>
      </c>
      <c r="BM188" s="215" t="s">
        <v>215</v>
      </c>
    </row>
    <row r="189" spans="1:65" s="2" customFormat="1" ht="19.5">
      <c r="A189" s="34"/>
      <c r="B189" s="35"/>
      <c r="C189" s="36"/>
      <c r="D189" s="217" t="s">
        <v>138</v>
      </c>
      <c r="E189" s="36"/>
      <c r="F189" s="218" t="s">
        <v>214</v>
      </c>
      <c r="G189" s="36"/>
      <c r="H189" s="36"/>
      <c r="I189" s="118"/>
      <c r="J189" s="36"/>
      <c r="K189" s="36"/>
      <c r="L189" s="39"/>
      <c r="M189" s="219"/>
      <c r="N189" s="220"/>
      <c r="O189" s="71"/>
      <c r="P189" s="71"/>
      <c r="Q189" s="71"/>
      <c r="R189" s="71"/>
      <c r="S189" s="71"/>
      <c r="T189" s="72"/>
      <c r="U189" s="34"/>
      <c r="V189" s="34"/>
      <c r="W189" s="34"/>
      <c r="X189" s="34"/>
      <c r="Y189" s="34"/>
      <c r="Z189" s="34"/>
      <c r="AA189" s="34"/>
      <c r="AB189" s="34"/>
      <c r="AC189" s="34"/>
      <c r="AD189" s="34"/>
      <c r="AE189" s="34"/>
      <c r="AT189" s="17" t="s">
        <v>138</v>
      </c>
      <c r="AU189" s="17" t="s">
        <v>82</v>
      </c>
    </row>
    <row r="190" spans="1:65" s="14" customFormat="1">
      <c r="B190" s="232"/>
      <c r="C190" s="233"/>
      <c r="D190" s="217" t="s">
        <v>142</v>
      </c>
      <c r="E190" s="233"/>
      <c r="F190" s="235" t="s">
        <v>216</v>
      </c>
      <c r="G190" s="233"/>
      <c r="H190" s="236">
        <v>52.250999999999998</v>
      </c>
      <c r="I190" s="237"/>
      <c r="J190" s="233"/>
      <c r="K190" s="233"/>
      <c r="L190" s="238"/>
      <c r="M190" s="239"/>
      <c r="N190" s="240"/>
      <c r="O190" s="240"/>
      <c r="P190" s="240"/>
      <c r="Q190" s="240"/>
      <c r="R190" s="240"/>
      <c r="S190" s="240"/>
      <c r="T190" s="241"/>
      <c r="AT190" s="242" t="s">
        <v>142</v>
      </c>
      <c r="AU190" s="242" t="s">
        <v>82</v>
      </c>
      <c r="AV190" s="14" t="s">
        <v>82</v>
      </c>
      <c r="AW190" s="14" t="s">
        <v>4</v>
      </c>
      <c r="AX190" s="14" t="s">
        <v>80</v>
      </c>
      <c r="AY190" s="242" t="s">
        <v>129</v>
      </c>
    </row>
    <row r="191" spans="1:65" s="2" customFormat="1" ht="21.75" customHeight="1">
      <c r="A191" s="34"/>
      <c r="B191" s="35"/>
      <c r="C191" s="204" t="s">
        <v>217</v>
      </c>
      <c r="D191" s="204" t="s">
        <v>131</v>
      </c>
      <c r="E191" s="205" t="s">
        <v>218</v>
      </c>
      <c r="F191" s="206" t="s">
        <v>219</v>
      </c>
      <c r="G191" s="207" t="s">
        <v>134</v>
      </c>
      <c r="H191" s="208">
        <v>10.163</v>
      </c>
      <c r="I191" s="209"/>
      <c r="J191" s="210">
        <f>ROUND(I191*H191,2)</f>
        <v>0</v>
      </c>
      <c r="K191" s="206" t="s">
        <v>135</v>
      </c>
      <c r="L191" s="39"/>
      <c r="M191" s="211" t="s">
        <v>1</v>
      </c>
      <c r="N191" s="212" t="s">
        <v>38</v>
      </c>
      <c r="O191" s="71"/>
      <c r="P191" s="213">
        <f>O191*H191</f>
        <v>0</v>
      </c>
      <c r="Q191" s="213">
        <v>2.16</v>
      </c>
      <c r="R191" s="213">
        <f>Q191*H191</f>
        <v>21.952080000000002</v>
      </c>
      <c r="S191" s="213">
        <v>0</v>
      </c>
      <c r="T191" s="214">
        <f>S191*H191</f>
        <v>0</v>
      </c>
      <c r="U191" s="34"/>
      <c r="V191" s="34"/>
      <c r="W191" s="34"/>
      <c r="X191" s="34"/>
      <c r="Y191" s="34"/>
      <c r="Z191" s="34"/>
      <c r="AA191" s="34"/>
      <c r="AB191" s="34"/>
      <c r="AC191" s="34"/>
      <c r="AD191" s="34"/>
      <c r="AE191" s="34"/>
      <c r="AR191" s="215" t="s">
        <v>136</v>
      </c>
      <c r="AT191" s="215" t="s">
        <v>131</v>
      </c>
      <c r="AU191" s="215" t="s">
        <v>82</v>
      </c>
      <c r="AY191" s="17" t="s">
        <v>129</v>
      </c>
      <c r="BE191" s="216">
        <f>IF(N191="základní",J191,0)</f>
        <v>0</v>
      </c>
      <c r="BF191" s="216">
        <f>IF(N191="snížená",J191,0)</f>
        <v>0</v>
      </c>
      <c r="BG191" s="216">
        <f>IF(N191="zákl. přenesená",J191,0)</f>
        <v>0</v>
      </c>
      <c r="BH191" s="216">
        <f>IF(N191="sníž. přenesená",J191,0)</f>
        <v>0</v>
      </c>
      <c r="BI191" s="216">
        <f>IF(N191="nulová",J191,0)</f>
        <v>0</v>
      </c>
      <c r="BJ191" s="17" t="s">
        <v>80</v>
      </c>
      <c r="BK191" s="216">
        <f>ROUND(I191*H191,2)</f>
        <v>0</v>
      </c>
      <c r="BL191" s="17" t="s">
        <v>136</v>
      </c>
      <c r="BM191" s="215" t="s">
        <v>220</v>
      </c>
    </row>
    <row r="192" spans="1:65" s="2" customFormat="1" ht="19.5">
      <c r="A192" s="34"/>
      <c r="B192" s="35"/>
      <c r="C192" s="36"/>
      <c r="D192" s="217" t="s">
        <v>138</v>
      </c>
      <c r="E192" s="36"/>
      <c r="F192" s="218" t="s">
        <v>221</v>
      </c>
      <c r="G192" s="36"/>
      <c r="H192" s="36"/>
      <c r="I192" s="118"/>
      <c r="J192" s="36"/>
      <c r="K192" s="36"/>
      <c r="L192" s="39"/>
      <c r="M192" s="219"/>
      <c r="N192" s="220"/>
      <c r="O192" s="71"/>
      <c r="P192" s="71"/>
      <c r="Q192" s="71"/>
      <c r="R192" s="71"/>
      <c r="S192" s="71"/>
      <c r="T192" s="72"/>
      <c r="U192" s="34"/>
      <c r="V192" s="34"/>
      <c r="W192" s="34"/>
      <c r="X192" s="34"/>
      <c r="Y192" s="34"/>
      <c r="Z192" s="34"/>
      <c r="AA192" s="34"/>
      <c r="AB192" s="34"/>
      <c r="AC192" s="34"/>
      <c r="AD192" s="34"/>
      <c r="AE192" s="34"/>
      <c r="AT192" s="17" t="s">
        <v>138</v>
      </c>
      <c r="AU192" s="17" t="s">
        <v>82</v>
      </c>
    </row>
    <row r="193" spans="1:65" s="2" customFormat="1" ht="29.25">
      <c r="A193" s="34"/>
      <c r="B193" s="35"/>
      <c r="C193" s="36"/>
      <c r="D193" s="217" t="s">
        <v>140</v>
      </c>
      <c r="E193" s="36"/>
      <c r="F193" s="221" t="s">
        <v>222</v>
      </c>
      <c r="G193" s="36"/>
      <c r="H193" s="36"/>
      <c r="I193" s="118"/>
      <c r="J193" s="36"/>
      <c r="K193" s="36"/>
      <c r="L193" s="39"/>
      <c r="M193" s="219"/>
      <c r="N193" s="220"/>
      <c r="O193" s="71"/>
      <c r="P193" s="71"/>
      <c r="Q193" s="71"/>
      <c r="R193" s="71"/>
      <c r="S193" s="71"/>
      <c r="T193" s="72"/>
      <c r="U193" s="34"/>
      <c r="V193" s="34"/>
      <c r="W193" s="34"/>
      <c r="X193" s="34"/>
      <c r="Y193" s="34"/>
      <c r="Z193" s="34"/>
      <c r="AA193" s="34"/>
      <c r="AB193" s="34"/>
      <c r="AC193" s="34"/>
      <c r="AD193" s="34"/>
      <c r="AE193" s="34"/>
      <c r="AT193" s="17" t="s">
        <v>140</v>
      </c>
      <c r="AU193" s="17" t="s">
        <v>82</v>
      </c>
    </row>
    <row r="194" spans="1:65" s="13" customFormat="1">
      <c r="B194" s="222"/>
      <c r="C194" s="223"/>
      <c r="D194" s="217" t="s">
        <v>142</v>
      </c>
      <c r="E194" s="224" t="s">
        <v>1</v>
      </c>
      <c r="F194" s="225" t="s">
        <v>223</v>
      </c>
      <c r="G194" s="223"/>
      <c r="H194" s="224" t="s">
        <v>1</v>
      </c>
      <c r="I194" s="226"/>
      <c r="J194" s="223"/>
      <c r="K194" s="223"/>
      <c r="L194" s="227"/>
      <c r="M194" s="228"/>
      <c r="N194" s="229"/>
      <c r="O194" s="229"/>
      <c r="P194" s="229"/>
      <c r="Q194" s="229"/>
      <c r="R194" s="229"/>
      <c r="S194" s="229"/>
      <c r="T194" s="230"/>
      <c r="AT194" s="231" t="s">
        <v>142</v>
      </c>
      <c r="AU194" s="231" t="s">
        <v>82</v>
      </c>
      <c r="AV194" s="13" t="s">
        <v>80</v>
      </c>
      <c r="AW194" s="13" t="s">
        <v>30</v>
      </c>
      <c r="AX194" s="13" t="s">
        <v>73</v>
      </c>
      <c r="AY194" s="231" t="s">
        <v>129</v>
      </c>
    </row>
    <row r="195" spans="1:65" s="13" customFormat="1">
      <c r="B195" s="222"/>
      <c r="C195" s="223"/>
      <c r="D195" s="217" t="s">
        <v>142</v>
      </c>
      <c r="E195" s="224" t="s">
        <v>1</v>
      </c>
      <c r="F195" s="225" t="s">
        <v>151</v>
      </c>
      <c r="G195" s="223"/>
      <c r="H195" s="224" t="s">
        <v>1</v>
      </c>
      <c r="I195" s="226"/>
      <c r="J195" s="223"/>
      <c r="K195" s="223"/>
      <c r="L195" s="227"/>
      <c r="M195" s="228"/>
      <c r="N195" s="229"/>
      <c r="O195" s="229"/>
      <c r="P195" s="229"/>
      <c r="Q195" s="229"/>
      <c r="R195" s="229"/>
      <c r="S195" s="229"/>
      <c r="T195" s="230"/>
      <c r="AT195" s="231" t="s">
        <v>142</v>
      </c>
      <c r="AU195" s="231" t="s">
        <v>82</v>
      </c>
      <c r="AV195" s="13" t="s">
        <v>80</v>
      </c>
      <c r="AW195" s="13" t="s">
        <v>30</v>
      </c>
      <c r="AX195" s="13" t="s">
        <v>73</v>
      </c>
      <c r="AY195" s="231" t="s">
        <v>129</v>
      </c>
    </row>
    <row r="196" spans="1:65" s="14" customFormat="1">
      <c r="B196" s="232"/>
      <c r="C196" s="233"/>
      <c r="D196" s="217" t="s">
        <v>142</v>
      </c>
      <c r="E196" s="234" t="s">
        <v>1</v>
      </c>
      <c r="F196" s="235" t="s">
        <v>224</v>
      </c>
      <c r="G196" s="233"/>
      <c r="H196" s="236">
        <v>9.9529999999999994</v>
      </c>
      <c r="I196" s="237"/>
      <c r="J196" s="233"/>
      <c r="K196" s="233"/>
      <c r="L196" s="238"/>
      <c r="M196" s="239"/>
      <c r="N196" s="240"/>
      <c r="O196" s="240"/>
      <c r="P196" s="240"/>
      <c r="Q196" s="240"/>
      <c r="R196" s="240"/>
      <c r="S196" s="240"/>
      <c r="T196" s="241"/>
      <c r="AT196" s="242" t="s">
        <v>142</v>
      </c>
      <c r="AU196" s="242" t="s">
        <v>82</v>
      </c>
      <c r="AV196" s="14" t="s">
        <v>82</v>
      </c>
      <c r="AW196" s="14" t="s">
        <v>30</v>
      </c>
      <c r="AX196" s="14" t="s">
        <v>73</v>
      </c>
      <c r="AY196" s="242" t="s">
        <v>129</v>
      </c>
    </row>
    <row r="197" spans="1:65" s="14" customFormat="1">
      <c r="B197" s="232"/>
      <c r="C197" s="233"/>
      <c r="D197" s="217" t="s">
        <v>142</v>
      </c>
      <c r="E197" s="234" t="s">
        <v>1</v>
      </c>
      <c r="F197" s="235" t="s">
        <v>225</v>
      </c>
      <c r="G197" s="233"/>
      <c r="H197" s="236">
        <v>0.21</v>
      </c>
      <c r="I197" s="237"/>
      <c r="J197" s="233"/>
      <c r="K197" s="233"/>
      <c r="L197" s="238"/>
      <c r="M197" s="239"/>
      <c r="N197" s="240"/>
      <c r="O197" s="240"/>
      <c r="P197" s="240"/>
      <c r="Q197" s="240"/>
      <c r="R197" s="240"/>
      <c r="S197" s="240"/>
      <c r="T197" s="241"/>
      <c r="AT197" s="242" t="s">
        <v>142</v>
      </c>
      <c r="AU197" s="242" t="s">
        <v>82</v>
      </c>
      <c r="AV197" s="14" t="s">
        <v>82</v>
      </c>
      <c r="AW197" s="14" t="s">
        <v>30</v>
      </c>
      <c r="AX197" s="14" t="s">
        <v>73</v>
      </c>
      <c r="AY197" s="242" t="s">
        <v>129</v>
      </c>
    </row>
    <row r="198" spans="1:65" s="15" customFormat="1">
      <c r="B198" s="253"/>
      <c r="C198" s="254"/>
      <c r="D198" s="217" t="s">
        <v>142</v>
      </c>
      <c r="E198" s="255" t="s">
        <v>1</v>
      </c>
      <c r="F198" s="256" t="s">
        <v>211</v>
      </c>
      <c r="G198" s="254"/>
      <c r="H198" s="257">
        <v>10.163</v>
      </c>
      <c r="I198" s="258"/>
      <c r="J198" s="254"/>
      <c r="K198" s="254"/>
      <c r="L198" s="259"/>
      <c r="M198" s="260"/>
      <c r="N198" s="261"/>
      <c r="O198" s="261"/>
      <c r="P198" s="261"/>
      <c r="Q198" s="261"/>
      <c r="R198" s="261"/>
      <c r="S198" s="261"/>
      <c r="T198" s="262"/>
      <c r="AT198" s="263" t="s">
        <v>142</v>
      </c>
      <c r="AU198" s="263" t="s">
        <v>82</v>
      </c>
      <c r="AV198" s="15" t="s">
        <v>136</v>
      </c>
      <c r="AW198" s="15" t="s">
        <v>30</v>
      </c>
      <c r="AX198" s="15" t="s">
        <v>80</v>
      </c>
      <c r="AY198" s="263" t="s">
        <v>129</v>
      </c>
    </row>
    <row r="199" spans="1:65" s="2" customFormat="1" ht="16.5" customHeight="1">
      <c r="A199" s="34"/>
      <c r="B199" s="35"/>
      <c r="C199" s="204" t="s">
        <v>226</v>
      </c>
      <c r="D199" s="204" t="s">
        <v>131</v>
      </c>
      <c r="E199" s="205" t="s">
        <v>227</v>
      </c>
      <c r="F199" s="206" t="s">
        <v>228</v>
      </c>
      <c r="G199" s="207" t="s">
        <v>134</v>
      </c>
      <c r="H199" s="208">
        <v>4.915</v>
      </c>
      <c r="I199" s="209"/>
      <c r="J199" s="210">
        <f>ROUND(I199*H199,2)</f>
        <v>0</v>
      </c>
      <c r="K199" s="206" t="s">
        <v>1</v>
      </c>
      <c r="L199" s="39"/>
      <c r="M199" s="211" t="s">
        <v>1</v>
      </c>
      <c r="N199" s="212" t="s">
        <v>38</v>
      </c>
      <c r="O199" s="71"/>
      <c r="P199" s="213">
        <f>O199*H199</f>
        <v>0</v>
      </c>
      <c r="Q199" s="213">
        <v>2.45329</v>
      </c>
      <c r="R199" s="213">
        <f>Q199*H199</f>
        <v>12.05792035</v>
      </c>
      <c r="S199" s="213">
        <v>0</v>
      </c>
      <c r="T199" s="214">
        <f>S199*H199</f>
        <v>0</v>
      </c>
      <c r="U199" s="34"/>
      <c r="V199" s="34"/>
      <c r="W199" s="34"/>
      <c r="X199" s="34"/>
      <c r="Y199" s="34"/>
      <c r="Z199" s="34"/>
      <c r="AA199" s="34"/>
      <c r="AB199" s="34"/>
      <c r="AC199" s="34"/>
      <c r="AD199" s="34"/>
      <c r="AE199" s="34"/>
      <c r="AR199" s="215" t="s">
        <v>136</v>
      </c>
      <c r="AT199" s="215" t="s">
        <v>131</v>
      </c>
      <c r="AU199" s="215" t="s">
        <v>82</v>
      </c>
      <c r="AY199" s="17" t="s">
        <v>129</v>
      </c>
      <c r="BE199" s="216">
        <f>IF(N199="základní",J199,0)</f>
        <v>0</v>
      </c>
      <c r="BF199" s="216">
        <f>IF(N199="snížená",J199,0)</f>
        <v>0</v>
      </c>
      <c r="BG199" s="216">
        <f>IF(N199="zákl. přenesená",J199,0)</f>
        <v>0</v>
      </c>
      <c r="BH199" s="216">
        <f>IF(N199="sníž. přenesená",J199,0)</f>
        <v>0</v>
      </c>
      <c r="BI199" s="216">
        <f>IF(N199="nulová",J199,0)</f>
        <v>0</v>
      </c>
      <c r="BJ199" s="17" t="s">
        <v>80</v>
      </c>
      <c r="BK199" s="216">
        <f>ROUND(I199*H199,2)</f>
        <v>0</v>
      </c>
      <c r="BL199" s="17" t="s">
        <v>136</v>
      </c>
      <c r="BM199" s="215" t="s">
        <v>229</v>
      </c>
    </row>
    <row r="200" spans="1:65" s="2" customFormat="1">
      <c r="A200" s="34"/>
      <c r="B200" s="35"/>
      <c r="C200" s="36"/>
      <c r="D200" s="217" t="s">
        <v>138</v>
      </c>
      <c r="E200" s="36"/>
      <c r="F200" s="218" t="s">
        <v>228</v>
      </c>
      <c r="G200" s="36"/>
      <c r="H200" s="36"/>
      <c r="I200" s="118"/>
      <c r="J200" s="36"/>
      <c r="K200" s="36"/>
      <c r="L200" s="39"/>
      <c r="M200" s="219"/>
      <c r="N200" s="220"/>
      <c r="O200" s="71"/>
      <c r="P200" s="71"/>
      <c r="Q200" s="71"/>
      <c r="R200" s="71"/>
      <c r="S200" s="71"/>
      <c r="T200" s="72"/>
      <c r="U200" s="34"/>
      <c r="V200" s="34"/>
      <c r="W200" s="34"/>
      <c r="X200" s="34"/>
      <c r="Y200" s="34"/>
      <c r="Z200" s="34"/>
      <c r="AA200" s="34"/>
      <c r="AB200" s="34"/>
      <c r="AC200" s="34"/>
      <c r="AD200" s="34"/>
      <c r="AE200" s="34"/>
      <c r="AT200" s="17" t="s">
        <v>138</v>
      </c>
      <c r="AU200" s="17" t="s">
        <v>82</v>
      </c>
    </row>
    <row r="201" spans="1:65" s="2" customFormat="1" ht="78">
      <c r="A201" s="34"/>
      <c r="B201" s="35"/>
      <c r="C201" s="36"/>
      <c r="D201" s="217" t="s">
        <v>140</v>
      </c>
      <c r="E201" s="36"/>
      <c r="F201" s="221" t="s">
        <v>230</v>
      </c>
      <c r="G201" s="36"/>
      <c r="H201" s="36"/>
      <c r="I201" s="118"/>
      <c r="J201" s="36"/>
      <c r="K201" s="36"/>
      <c r="L201" s="39"/>
      <c r="M201" s="219"/>
      <c r="N201" s="220"/>
      <c r="O201" s="71"/>
      <c r="P201" s="71"/>
      <c r="Q201" s="71"/>
      <c r="R201" s="71"/>
      <c r="S201" s="71"/>
      <c r="T201" s="72"/>
      <c r="U201" s="34"/>
      <c r="V201" s="34"/>
      <c r="W201" s="34"/>
      <c r="X201" s="34"/>
      <c r="Y201" s="34"/>
      <c r="Z201" s="34"/>
      <c r="AA201" s="34"/>
      <c r="AB201" s="34"/>
      <c r="AC201" s="34"/>
      <c r="AD201" s="34"/>
      <c r="AE201" s="34"/>
      <c r="AT201" s="17" t="s">
        <v>140</v>
      </c>
      <c r="AU201" s="17" t="s">
        <v>82</v>
      </c>
    </row>
    <row r="202" spans="1:65" s="13" customFormat="1">
      <c r="B202" s="222"/>
      <c r="C202" s="223"/>
      <c r="D202" s="217" t="s">
        <v>142</v>
      </c>
      <c r="E202" s="224" t="s">
        <v>1</v>
      </c>
      <c r="F202" s="225" t="s">
        <v>231</v>
      </c>
      <c r="G202" s="223"/>
      <c r="H202" s="224" t="s">
        <v>1</v>
      </c>
      <c r="I202" s="226"/>
      <c r="J202" s="223"/>
      <c r="K202" s="223"/>
      <c r="L202" s="227"/>
      <c r="M202" s="228"/>
      <c r="N202" s="229"/>
      <c r="O202" s="229"/>
      <c r="P202" s="229"/>
      <c r="Q202" s="229"/>
      <c r="R202" s="229"/>
      <c r="S202" s="229"/>
      <c r="T202" s="230"/>
      <c r="AT202" s="231" t="s">
        <v>142</v>
      </c>
      <c r="AU202" s="231" t="s">
        <v>82</v>
      </c>
      <c r="AV202" s="13" t="s">
        <v>80</v>
      </c>
      <c r="AW202" s="13" t="s">
        <v>30</v>
      </c>
      <c r="AX202" s="13" t="s">
        <v>73</v>
      </c>
      <c r="AY202" s="231" t="s">
        <v>129</v>
      </c>
    </row>
    <row r="203" spans="1:65" s="13" customFormat="1">
      <c r="B203" s="222"/>
      <c r="C203" s="223"/>
      <c r="D203" s="217" t="s">
        <v>142</v>
      </c>
      <c r="E203" s="224" t="s">
        <v>1</v>
      </c>
      <c r="F203" s="225" t="s">
        <v>151</v>
      </c>
      <c r="G203" s="223"/>
      <c r="H203" s="224" t="s">
        <v>1</v>
      </c>
      <c r="I203" s="226"/>
      <c r="J203" s="223"/>
      <c r="K203" s="223"/>
      <c r="L203" s="227"/>
      <c r="M203" s="228"/>
      <c r="N203" s="229"/>
      <c r="O203" s="229"/>
      <c r="P203" s="229"/>
      <c r="Q203" s="229"/>
      <c r="R203" s="229"/>
      <c r="S203" s="229"/>
      <c r="T203" s="230"/>
      <c r="AT203" s="231" t="s">
        <v>142</v>
      </c>
      <c r="AU203" s="231" t="s">
        <v>82</v>
      </c>
      <c r="AV203" s="13" t="s">
        <v>80</v>
      </c>
      <c r="AW203" s="13" t="s">
        <v>30</v>
      </c>
      <c r="AX203" s="13" t="s">
        <v>73</v>
      </c>
      <c r="AY203" s="231" t="s">
        <v>129</v>
      </c>
    </row>
    <row r="204" spans="1:65" s="14" customFormat="1">
      <c r="B204" s="232"/>
      <c r="C204" s="233"/>
      <c r="D204" s="217" t="s">
        <v>142</v>
      </c>
      <c r="E204" s="234" t="s">
        <v>1</v>
      </c>
      <c r="F204" s="235" t="s">
        <v>232</v>
      </c>
      <c r="G204" s="233"/>
      <c r="H204" s="236">
        <v>4.915</v>
      </c>
      <c r="I204" s="237"/>
      <c r="J204" s="233"/>
      <c r="K204" s="233"/>
      <c r="L204" s="238"/>
      <c r="M204" s="239"/>
      <c r="N204" s="240"/>
      <c r="O204" s="240"/>
      <c r="P204" s="240"/>
      <c r="Q204" s="240"/>
      <c r="R204" s="240"/>
      <c r="S204" s="240"/>
      <c r="T204" s="241"/>
      <c r="AT204" s="242" t="s">
        <v>142</v>
      </c>
      <c r="AU204" s="242" t="s">
        <v>82</v>
      </c>
      <c r="AV204" s="14" t="s">
        <v>82</v>
      </c>
      <c r="AW204" s="14" t="s">
        <v>30</v>
      </c>
      <c r="AX204" s="14" t="s">
        <v>73</v>
      </c>
      <c r="AY204" s="242" t="s">
        <v>129</v>
      </c>
    </row>
    <row r="205" spans="1:65" s="15" customFormat="1">
      <c r="B205" s="253"/>
      <c r="C205" s="254"/>
      <c r="D205" s="217" t="s">
        <v>142</v>
      </c>
      <c r="E205" s="255" t="s">
        <v>1</v>
      </c>
      <c r="F205" s="256" t="s">
        <v>211</v>
      </c>
      <c r="G205" s="254"/>
      <c r="H205" s="257">
        <v>4.915</v>
      </c>
      <c r="I205" s="258"/>
      <c r="J205" s="254"/>
      <c r="K205" s="254"/>
      <c r="L205" s="259"/>
      <c r="M205" s="260"/>
      <c r="N205" s="261"/>
      <c r="O205" s="261"/>
      <c r="P205" s="261"/>
      <c r="Q205" s="261"/>
      <c r="R205" s="261"/>
      <c r="S205" s="261"/>
      <c r="T205" s="262"/>
      <c r="AT205" s="263" t="s">
        <v>142</v>
      </c>
      <c r="AU205" s="263" t="s">
        <v>82</v>
      </c>
      <c r="AV205" s="15" t="s">
        <v>136</v>
      </c>
      <c r="AW205" s="15" t="s">
        <v>30</v>
      </c>
      <c r="AX205" s="15" t="s">
        <v>80</v>
      </c>
      <c r="AY205" s="263" t="s">
        <v>129</v>
      </c>
    </row>
    <row r="206" spans="1:65" s="2" customFormat="1" ht="21.75" customHeight="1">
      <c r="A206" s="34"/>
      <c r="B206" s="35"/>
      <c r="C206" s="204" t="s">
        <v>233</v>
      </c>
      <c r="D206" s="204" t="s">
        <v>131</v>
      </c>
      <c r="E206" s="205" t="s">
        <v>234</v>
      </c>
      <c r="F206" s="206" t="s">
        <v>235</v>
      </c>
      <c r="G206" s="207" t="s">
        <v>134</v>
      </c>
      <c r="H206" s="208">
        <v>7.4340000000000002</v>
      </c>
      <c r="I206" s="209"/>
      <c r="J206" s="210">
        <f>ROUND(I206*H206,2)</f>
        <v>0</v>
      </c>
      <c r="K206" s="206" t="s">
        <v>135</v>
      </c>
      <c r="L206" s="39"/>
      <c r="M206" s="211" t="s">
        <v>1</v>
      </c>
      <c r="N206" s="212" t="s">
        <v>38</v>
      </c>
      <c r="O206" s="71"/>
      <c r="P206" s="213">
        <f>O206*H206</f>
        <v>0</v>
      </c>
      <c r="Q206" s="213">
        <v>2.45329</v>
      </c>
      <c r="R206" s="213">
        <f>Q206*H206</f>
        <v>18.237757859999999</v>
      </c>
      <c r="S206" s="213">
        <v>0</v>
      </c>
      <c r="T206" s="214">
        <f>S206*H206</f>
        <v>0</v>
      </c>
      <c r="U206" s="34"/>
      <c r="V206" s="34"/>
      <c r="W206" s="34"/>
      <c r="X206" s="34"/>
      <c r="Y206" s="34"/>
      <c r="Z206" s="34"/>
      <c r="AA206" s="34"/>
      <c r="AB206" s="34"/>
      <c r="AC206" s="34"/>
      <c r="AD206" s="34"/>
      <c r="AE206" s="34"/>
      <c r="AR206" s="215" t="s">
        <v>136</v>
      </c>
      <c r="AT206" s="215" t="s">
        <v>131</v>
      </c>
      <c r="AU206" s="215" t="s">
        <v>82</v>
      </c>
      <c r="AY206" s="17" t="s">
        <v>129</v>
      </c>
      <c r="BE206" s="216">
        <f>IF(N206="základní",J206,0)</f>
        <v>0</v>
      </c>
      <c r="BF206" s="216">
        <f>IF(N206="snížená",J206,0)</f>
        <v>0</v>
      </c>
      <c r="BG206" s="216">
        <f>IF(N206="zákl. přenesená",J206,0)</f>
        <v>0</v>
      </c>
      <c r="BH206" s="216">
        <f>IF(N206="sníž. přenesená",J206,0)</f>
        <v>0</v>
      </c>
      <c r="BI206" s="216">
        <f>IF(N206="nulová",J206,0)</f>
        <v>0</v>
      </c>
      <c r="BJ206" s="17" t="s">
        <v>80</v>
      </c>
      <c r="BK206" s="216">
        <f>ROUND(I206*H206,2)</f>
        <v>0</v>
      </c>
      <c r="BL206" s="17" t="s">
        <v>136</v>
      </c>
      <c r="BM206" s="215" t="s">
        <v>236</v>
      </c>
    </row>
    <row r="207" spans="1:65" s="2" customFormat="1" ht="19.5">
      <c r="A207" s="34"/>
      <c r="B207" s="35"/>
      <c r="C207" s="36"/>
      <c r="D207" s="217" t="s">
        <v>138</v>
      </c>
      <c r="E207" s="36"/>
      <c r="F207" s="218" t="s">
        <v>237</v>
      </c>
      <c r="G207" s="36"/>
      <c r="H207" s="36"/>
      <c r="I207" s="118"/>
      <c r="J207" s="36"/>
      <c r="K207" s="36"/>
      <c r="L207" s="39"/>
      <c r="M207" s="219"/>
      <c r="N207" s="220"/>
      <c r="O207" s="71"/>
      <c r="P207" s="71"/>
      <c r="Q207" s="71"/>
      <c r="R207" s="71"/>
      <c r="S207" s="71"/>
      <c r="T207" s="72"/>
      <c r="U207" s="34"/>
      <c r="V207" s="34"/>
      <c r="W207" s="34"/>
      <c r="X207" s="34"/>
      <c r="Y207" s="34"/>
      <c r="Z207" s="34"/>
      <c r="AA207" s="34"/>
      <c r="AB207" s="34"/>
      <c r="AC207" s="34"/>
      <c r="AD207" s="34"/>
      <c r="AE207" s="34"/>
      <c r="AT207" s="17" t="s">
        <v>138</v>
      </c>
      <c r="AU207" s="17" t="s">
        <v>82</v>
      </c>
    </row>
    <row r="208" spans="1:65" s="2" customFormat="1" ht="126.75">
      <c r="A208" s="34"/>
      <c r="B208" s="35"/>
      <c r="C208" s="36"/>
      <c r="D208" s="217" t="s">
        <v>140</v>
      </c>
      <c r="E208" s="36"/>
      <c r="F208" s="221" t="s">
        <v>238</v>
      </c>
      <c r="G208" s="36"/>
      <c r="H208" s="36"/>
      <c r="I208" s="118"/>
      <c r="J208" s="36"/>
      <c r="K208" s="36"/>
      <c r="L208" s="39"/>
      <c r="M208" s="219"/>
      <c r="N208" s="220"/>
      <c r="O208" s="71"/>
      <c r="P208" s="71"/>
      <c r="Q208" s="71"/>
      <c r="R208" s="71"/>
      <c r="S208" s="71"/>
      <c r="T208" s="72"/>
      <c r="U208" s="34"/>
      <c r="V208" s="34"/>
      <c r="W208" s="34"/>
      <c r="X208" s="34"/>
      <c r="Y208" s="34"/>
      <c r="Z208" s="34"/>
      <c r="AA208" s="34"/>
      <c r="AB208" s="34"/>
      <c r="AC208" s="34"/>
      <c r="AD208" s="34"/>
      <c r="AE208" s="34"/>
      <c r="AT208" s="17" t="s">
        <v>140</v>
      </c>
      <c r="AU208" s="17" t="s">
        <v>82</v>
      </c>
    </row>
    <row r="209" spans="1:65" s="13" customFormat="1">
      <c r="B209" s="222"/>
      <c r="C209" s="223"/>
      <c r="D209" s="217" t="s">
        <v>142</v>
      </c>
      <c r="E209" s="224" t="s">
        <v>1</v>
      </c>
      <c r="F209" s="225" t="s">
        <v>239</v>
      </c>
      <c r="G209" s="223"/>
      <c r="H209" s="224" t="s">
        <v>1</v>
      </c>
      <c r="I209" s="226"/>
      <c r="J209" s="223"/>
      <c r="K209" s="223"/>
      <c r="L209" s="227"/>
      <c r="M209" s="228"/>
      <c r="N209" s="229"/>
      <c r="O209" s="229"/>
      <c r="P209" s="229"/>
      <c r="Q209" s="229"/>
      <c r="R209" s="229"/>
      <c r="S209" s="229"/>
      <c r="T209" s="230"/>
      <c r="AT209" s="231" t="s">
        <v>142</v>
      </c>
      <c r="AU209" s="231" t="s">
        <v>82</v>
      </c>
      <c r="AV209" s="13" t="s">
        <v>80</v>
      </c>
      <c r="AW209" s="13" t="s">
        <v>30</v>
      </c>
      <c r="AX209" s="13" t="s">
        <v>73</v>
      </c>
      <c r="AY209" s="231" t="s">
        <v>129</v>
      </c>
    </row>
    <row r="210" spans="1:65" s="13" customFormat="1">
      <c r="B210" s="222"/>
      <c r="C210" s="223"/>
      <c r="D210" s="217" t="s">
        <v>142</v>
      </c>
      <c r="E210" s="224" t="s">
        <v>1</v>
      </c>
      <c r="F210" s="225" t="s">
        <v>151</v>
      </c>
      <c r="G210" s="223"/>
      <c r="H210" s="224" t="s">
        <v>1</v>
      </c>
      <c r="I210" s="226"/>
      <c r="J210" s="223"/>
      <c r="K210" s="223"/>
      <c r="L210" s="227"/>
      <c r="M210" s="228"/>
      <c r="N210" s="229"/>
      <c r="O210" s="229"/>
      <c r="P210" s="229"/>
      <c r="Q210" s="229"/>
      <c r="R210" s="229"/>
      <c r="S210" s="229"/>
      <c r="T210" s="230"/>
      <c r="AT210" s="231" t="s">
        <v>142</v>
      </c>
      <c r="AU210" s="231" t="s">
        <v>82</v>
      </c>
      <c r="AV210" s="13" t="s">
        <v>80</v>
      </c>
      <c r="AW210" s="13" t="s">
        <v>30</v>
      </c>
      <c r="AX210" s="13" t="s">
        <v>73</v>
      </c>
      <c r="AY210" s="231" t="s">
        <v>129</v>
      </c>
    </row>
    <row r="211" spans="1:65" s="14" customFormat="1">
      <c r="B211" s="232"/>
      <c r="C211" s="233"/>
      <c r="D211" s="217" t="s">
        <v>142</v>
      </c>
      <c r="E211" s="234" t="s">
        <v>1</v>
      </c>
      <c r="F211" s="235" t="s">
        <v>240</v>
      </c>
      <c r="G211" s="233"/>
      <c r="H211" s="236">
        <v>7.4340000000000002</v>
      </c>
      <c r="I211" s="237"/>
      <c r="J211" s="233"/>
      <c r="K211" s="233"/>
      <c r="L211" s="238"/>
      <c r="M211" s="239"/>
      <c r="N211" s="240"/>
      <c r="O211" s="240"/>
      <c r="P211" s="240"/>
      <c r="Q211" s="240"/>
      <c r="R211" s="240"/>
      <c r="S211" s="240"/>
      <c r="T211" s="241"/>
      <c r="AT211" s="242" t="s">
        <v>142</v>
      </c>
      <c r="AU211" s="242" t="s">
        <v>82</v>
      </c>
      <c r="AV211" s="14" t="s">
        <v>82</v>
      </c>
      <c r="AW211" s="14" t="s">
        <v>30</v>
      </c>
      <c r="AX211" s="14" t="s">
        <v>80</v>
      </c>
      <c r="AY211" s="242" t="s">
        <v>129</v>
      </c>
    </row>
    <row r="212" spans="1:65" s="2" customFormat="1" ht="16.5" customHeight="1">
      <c r="A212" s="34"/>
      <c r="B212" s="35"/>
      <c r="C212" s="204" t="s">
        <v>241</v>
      </c>
      <c r="D212" s="204" t="s">
        <v>131</v>
      </c>
      <c r="E212" s="205" t="s">
        <v>242</v>
      </c>
      <c r="F212" s="206" t="s">
        <v>243</v>
      </c>
      <c r="G212" s="207" t="s">
        <v>164</v>
      </c>
      <c r="H212" s="208">
        <v>0.47</v>
      </c>
      <c r="I212" s="209"/>
      <c r="J212" s="210">
        <f>ROUND(I212*H212,2)</f>
        <v>0</v>
      </c>
      <c r="K212" s="206" t="s">
        <v>135</v>
      </c>
      <c r="L212" s="39"/>
      <c r="M212" s="211" t="s">
        <v>1</v>
      </c>
      <c r="N212" s="212" t="s">
        <v>38</v>
      </c>
      <c r="O212" s="71"/>
      <c r="P212" s="213">
        <f>O212*H212</f>
        <v>0</v>
      </c>
      <c r="Q212" s="213">
        <v>1.06277</v>
      </c>
      <c r="R212" s="213">
        <f>Q212*H212</f>
        <v>0.49950189999999994</v>
      </c>
      <c r="S212" s="213">
        <v>0</v>
      </c>
      <c r="T212" s="214">
        <f>S212*H212</f>
        <v>0</v>
      </c>
      <c r="U212" s="34"/>
      <c r="V212" s="34"/>
      <c r="W212" s="34"/>
      <c r="X212" s="34"/>
      <c r="Y212" s="34"/>
      <c r="Z212" s="34"/>
      <c r="AA212" s="34"/>
      <c r="AB212" s="34"/>
      <c r="AC212" s="34"/>
      <c r="AD212" s="34"/>
      <c r="AE212" s="34"/>
      <c r="AR212" s="215" t="s">
        <v>136</v>
      </c>
      <c r="AT212" s="215" t="s">
        <v>131</v>
      </c>
      <c r="AU212" s="215" t="s">
        <v>82</v>
      </c>
      <c r="AY212" s="17" t="s">
        <v>129</v>
      </c>
      <c r="BE212" s="216">
        <f>IF(N212="základní",J212,0)</f>
        <v>0</v>
      </c>
      <c r="BF212" s="216">
        <f>IF(N212="snížená",J212,0)</f>
        <v>0</v>
      </c>
      <c r="BG212" s="216">
        <f>IF(N212="zákl. přenesená",J212,0)</f>
        <v>0</v>
      </c>
      <c r="BH212" s="216">
        <f>IF(N212="sníž. přenesená",J212,0)</f>
        <v>0</v>
      </c>
      <c r="BI212" s="216">
        <f>IF(N212="nulová",J212,0)</f>
        <v>0</v>
      </c>
      <c r="BJ212" s="17" t="s">
        <v>80</v>
      </c>
      <c r="BK212" s="216">
        <f>ROUND(I212*H212,2)</f>
        <v>0</v>
      </c>
      <c r="BL212" s="17" t="s">
        <v>136</v>
      </c>
      <c r="BM212" s="215" t="s">
        <v>244</v>
      </c>
    </row>
    <row r="213" spans="1:65" s="2" customFormat="1">
      <c r="A213" s="34"/>
      <c r="B213" s="35"/>
      <c r="C213" s="36"/>
      <c r="D213" s="217" t="s">
        <v>138</v>
      </c>
      <c r="E213" s="36"/>
      <c r="F213" s="218" t="s">
        <v>245</v>
      </c>
      <c r="G213" s="36"/>
      <c r="H213" s="36"/>
      <c r="I213" s="118"/>
      <c r="J213" s="36"/>
      <c r="K213" s="36"/>
      <c r="L213" s="39"/>
      <c r="M213" s="219"/>
      <c r="N213" s="220"/>
      <c r="O213" s="71"/>
      <c r="P213" s="71"/>
      <c r="Q213" s="71"/>
      <c r="R213" s="71"/>
      <c r="S213" s="71"/>
      <c r="T213" s="72"/>
      <c r="U213" s="34"/>
      <c r="V213" s="34"/>
      <c r="W213" s="34"/>
      <c r="X213" s="34"/>
      <c r="Y213" s="34"/>
      <c r="Z213" s="34"/>
      <c r="AA213" s="34"/>
      <c r="AB213" s="34"/>
      <c r="AC213" s="34"/>
      <c r="AD213" s="34"/>
      <c r="AE213" s="34"/>
      <c r="AT213" s="17" t="s">
        <v>138</v>
      </c>
      <c r="AU213" s="17" t="s">
        <v>82</v>
      </c>
    </row>
    <row r="214" spans="1:65" s="2" customFormat="1" ht="29.25">
      <c r="A214" s="34"/>
      <c r="B214" s="35"/>
      <c r="C214" s="36"/>
      <c r="D214" s="217" t="s">
        <v>140</v>
      </c>
      <c r="E214" s="36"/>
      <c r="F214" s="221" t="s">
        <v>246</v>
      </c>
      <c r="G214" s="36"/>
      <c r="H214" s="36"/>
      <c r="I214" s="118"/>
      <c r="J214" s="36"/>
      <c r="K214" s="36"/>
      <c r="L214" s="39"/>
      <c r="M214" s="219"/>
      <c r="N214" s="220"/>
      <c r="O214" s="71"/>
      <c r="P214" s="71"/>
      <c r="Q214" s="71"/>
      <c r="R214" s="71"/>
      <c r="S214" s="71"/>
      <c r="T214" s="72"/>
      <c r="U214" s="34"/>
      <c r="V214" s="34"/>
      <c r="W214" s="34"/>
      <c r="X214" s="34"/>
      <c r="Y214" s="34"/>
      <c r="Z214" s="34"/>
      <c r="AA214" s="34"/>
      <c r="AB214" s="34"/>
      <c r="AC214" s="34"/>
      <c r="AD214" s="34"/>
      <c r="AE214" s="34"/>
      <c r="AT214" s="17" t="s">
        <v>140</v>
      </c>
      <c r="AU214" s="17" t="s">
        <v>82</v>
      </c>
    </row>
    <row r="215" spans="1:65" s="13" customFormat="1">
      <c r="B215" s="222"/>
      <c r="C215" s="223"/>
      <c r="D215" s="217" t="s">
        <v>142</v>
      </c>
      <c r="E215" s="224" t="s">
        <v>1</v>
      </c>
      <c r="F215" s="225" t="s">
        <v>247</v>
      </c>
      <c r="G215" s="223"/>
      <c r="H215" s="224" t="s">
        <v>1</v>
      </c>
      <c r="I215" s="226"/>
      <c r="J215" s="223"/>
      <c r="K215" s="223"/>
      <c r="L215" s="227"/>
      <c r="M215" s="228"/>
      <c r="N215" s="229"/>
      <c r="O215" s="229"/>
      <c r="P215" s="229"/>
      <c r="Q215" s="229"/>
      <c r="R215" s="229"/>
      <c r="S215" s="229"/>
      <c r="T215" s="230"/>
      <c r="AT215" s="231" t="s">
        <v>142</v>
      </c>
      <c r="AU215" s="231" t="s">
        <v>82</v>
      </c>
      <c r="AV215" s="13" t="s">
        <v>80</v>
      </c>
      <c r="AW215" s="13" t="s">
        <v>30</v>
      </c>
      <c r="AX215" s="13" t="s">
        <v>73</v>
      </c>
      <c r="AY215" s="231" t="s">
        <v>129</v>
      </c>
    </row>
    <row r="216" spans="1:65" s="13" customFormat="1">
      <c r="B216" s="222"/>
      <c r="C216" s="223"/>
      <c r="D216" s="217" t="s">
        <v>142</v>
      </c>
      <c r="E216" s="224" t="s">
        <v>1</v>
      </c>
      <c r="F216" s="225" t="s">
        <v>248</v>
      </c>
      <c r="G216" s="223"/>
      <c r="H216" s="224" t="s">
        <v>1</v>
      </c>
      <c r="I216" s="226"/>
      <c r="J216" s="223"/>
      <c r="K216" s="223"/>
      <c r="L216" s="227"/>
      <c r="M216" s="228"/>
      <c r="N216" s="229"/>
      <c r="O216" s="229"/>
      <c r="P216" s="229"/>
      <c r="Q216" s="229"/>
      <c r="R216" s="229"/>
      <c r="S216" s="229"/>
      <c r="T216" s="230"/>
      <c r="AT216" s="231" t="s">
        <v>142</v>
      </c>
      <c r="AU216" s="231" t="s">
        <v>82</v>
      </c>
      <c r="AV216" s="13" t="s">
        <v>80</v>
      </c>
      <c r="AW216" s="13" t="s">
        <v>30</v>
      </c>
      <c r="AX216" s="13" t="s">
        <v>73</v>
      </c>
      <c r="AY216" s="231" t="s">
        <v>129</v>
      </c>
    </row>
    <row r="217" spans="1:65" s="14" customFormat="1">
      <c r="B217" s="232"/>
      <c r="C217" s="233"/>
      <c r="D217" s="217" t="s">
        <v>142</v>
      </c>
      <c r="E217" s="234" t="s">
        <v>1</v>
      </c>
      <c r="F217" s="235" t="s">
        <v>249</v>
      </c>
      <c r="G217" s="233"/>
      <c r="H217" s="236">
        <v>0.47</v>
      </c>
      <c r="I217" s="237"/>
      <c r="J217" s="233"/>
      <c r="K217" s="233"/>
      <c r="L217" s="238"/>
      <c r="M217" s="239"/>
      <c r="N217" s="240"/>
      <c r="O217" s="240"/>
      <c r="P217" s="240"/>
      <c r="Q217" s="240"/>
      <c r="R217" s="240"/>
      <c r="S217" s="240"/>
      <c r="T217" s="241"/>
      <c r="AT217" s="242" t="s">
        <v>142</v>
      </c>
      <c r="AU217" s="242" t="s">
        <v>82</v>
      </c>
      <c r="AV217" s="14" t="s">
        <v>82</v>
      </c>
      <c r="AW217" s="14" t="s">
        <v>30</v>
      </c>
      <c r="AX217" s="14" t="s">
        <v>80</v>
      </c>
      <c r="AY217" s="242" t="s">
        <v>129</v>
      </c>
    </row>
    <row r="218" spans="1:65" s="2" customFormat="1" ht="16.5" customHeight="1">
      <c r="A218" s="34"/>
      <c r="B218" s="35"/>
      <c r="C218" s="204" t="s">
        <v>8</v>
      </c>
      <c r="D218" s="204" t="s">
        <v>131</v>
      </c>
      <c r="E218" s="205" t="s">
        <v>250</v>
      </c>
      <c r="F218" s="206" t="s">
        <v>251</v>
      </c>
      <c r="G218" s="207" t="s">
        <v>171</v>
      </c>
      <c r="H218" s="208">
        <v>20.318000000000001</v>
      </c>
      <c r="I218" s="209"/>
      <c r="J218" s="210">
        <f>ROUND(I218*H218,2)</f>
        <v>0</v>
      </c>
      <c r="K218" s="206" t="s">
        <v>135</v>
      </c>
      <c r="L218" s="39"/>
      <c r="M218" s="211" t="s">
        <v>1</v>
      </c>
      <c r="N218" s="212" t="s">
        <v>38</v>
      </c>
      <c r="O218" s="71"/>
      <c r="P218" s="213">
        <f>O218*H218</f>
        <v>0</v>
      </c>
      <c r="Q218" s="213">
        <v>2.6900000000000001E-3</v>
      </c>
      <c r="R218" s="213">
        <f>Q218*H218</f>
        <v>5.4655420000000003E-2</v>
      </c>
      <c r="S218" s="213">
        <v>0</v>
      </c>
      <c r="T218" s="214">
        <f>S218*H218</f>
        <v>0</v>
      </c>
      <c r="U218" s="34"/>
      <c r="V218" s="34"/>
      <c r="W218" s="34"/>
      <c r="X218" s="34"/>
      <c r="Y218" s="34"/>
      <c r="Z218" s="34"/>
      <c r="AA218" s="34"/>
      <c r="AB218" s="34"/>
      <c r="AC218" s="34"/>
      <c r="AD218" s="34"/>
      <c r="AE218" s="34"/>
      <c r="AR218" s="215" t="s">
        <v>136</v>
      </c>
      <c r="AT218" s="215" t="s">
        <v>131</v>
      </c>
      <c r="AU218" s="215" t="s">
        <v>82</v>
      </c>
      <c r="AY218" s="17" t="s">
        <v>129</v>
      </c>
      <c r="BE218" s="216">
        <f>IF(N218="základní",J218,0)</f>
        <v>0</v>
      </c>
      <c r="BF218" s="216">
        <f>IF(N218="snížená",J218,0)</f>
        <v>0</v>
      </c>
      <c r="BG218" s="216">
        <f>IF(N218="zákl. přenesená",J218,0)</f>
        <v>0</v>
      </c>
      <c r="BH218" s="216">
        <f>IF(N218="sníž. přenesená",J218,0)</f>
        <v>0</v>
      </c>
      <c r="BI218" s="216">
        <f>IF(N218="nulová",J218,0)</f>
        <v>0</v>
      </c>
      <c r="BJ218" s="17" t="s">
        <v>80</v>
      </c>
      <c r="BK218" s="216">
        <f>ROUND(I218*H218,2)</f>
        <v>0</v>
      </c>
      <c r="BL218" s="17" t="s">
        <v>136</v>
      </c>
      <c r="BM218" s="215" t="s">
        <v>252</v>
      </c>
    </row>
    <row r="219" spans="1:65" s="2" customFormat="1">
      <c r="A219" s="34"/>
      <c r="B219" s="35"/>
      <c r="C219" s="36"/>
      <c r="D219" s="217" t="s">
        <v>138</v>
      </c>
      <c r="E219" s="36"/>
      <c r="F219" s="218" t="s">
        <v>253</v>
      </c>
      <c r="G219" s="36"/>
      <c r="H219" s="36"/>
      <c r="I219" s="118"/>
      <c r="J219" s="36"/>
      <c r="K219" s="36"/>
      <c r="L219" s="39"/>
      <c r="M219" s="219"/>
      <c r="N219" s="220"/>
      <c r="O219" s="71"/>
      <c r="P219" s="71"/>
      <c r="Q219" s="71"/>
      <c r="R219" s="71"/>
      <c r="S219" s="71"/>
      <c r="T219" s="72"/>
      <c r="U219" s="34"/>
      <c r="V219" s="34"/>
      <c r="W219" s="34"/>
      <c r="X219" s="34"/>
      <c r="Y219" s="34"/>
      <c r="Z219" s="34"/>
      <c r="AA219" s="34"/>
      <c r="AB219" s="34"/>
      <c r="AC219" s="34"/>
      <c r="AD219" s="34"/>
      <c r="AE219" s="34"/>
      <c r="AT219" s="17" t="s">
        <v>138</v>
      </c>
      <c r="AU219" s="17" t="s">
        <v>82</v>
      </c>
    </row>
    <row r="220" spans="1:65" s="2" customFormat="1" ht="39">
      <c r="A220" s="34"/>
      <c r="B220" s="35"/>
      <c r="C220" s="36"/>
      <c r="D220" s="217" t="s">
        <v>140</v>
      </c>
      <c r="E220" s="36"/>
      <c r="F220" s="221" t="s">
        <v>254</v>
      </c>
      <c r="G220" s="36"/>
      <c r="H220" s="36"/>
      <c r="I220" s="118"/>
      <c r="J220" s="36"/>
      <c r="K220" s="36"/>
      <c r="L220" s="39"/>
      <c r="M220" s="219"/>
      <c r="N220" s="220"/>
      <c r="O220" s="71"/>
      <c r="P220" s="71"/>
      <c r="Q220" s="71"/>
      <c r="R220" s="71"/>
      <c r="S220" s="71"/>
      <c r="T220" s="72"/>
      <c r="U220" s="34"/>
      <c r="V220" s="34"/>
      <c r="W220" s="34"/>
      <c r="X220" s="34"/>
      <c r="Y220" s="34"/>
      <c r="Z220" s="34"/>
      <c r="AA220" s="34"/>
      <c r="AB220" s="34"/>
      <c r="AC220" s="34"/>
      <c r="AD220" s="34"/>
      <c r="AE220" s="34"/>
      <c r="AT220" s="17" t="s">
        <v>140</v>
      </c>
      <c r="AU220" s="17" t="s">
        <v>82</v>
      </c>
    </row>
    <row r="221" spans="1:65" s="13" customFormat="1">
      <c r="B221" s="222"/>
      <c r="C221" s="223"/>
      <c r="D221" s="217" t="s">
        <v>142</v>
      </c>
      <c r="E221" s="224" t="s">
        <v>1</v>
      </c>
      <c r="F221" s="225" t="s">
        <v>255</v>
      </c>
      <c r="G221" s="223"/>
      <c r="H221" s="224" t="s">
        <v>1</v>
      </c>
      <c r="I221" s="226"/>
      <c r="J221" s="223"/>
      <c r="K221" s="223"/>
      <c r="L221" s="227"/>
      <c r="M221" s="228"/>
      <c r="N221" s="229"/>
      <c r="O221" s="229"/>
      <c r="P221" s="229"/>
      <c r="Q221" s="229"/>
      <c r="R221" s="229"/>
      <c r="S221" s="229"/>
      <c r="T221" s="230"/>
      <c r="AT221" s="231" t="s">
        <v>142</v>
      </c>
      <c r="AU221" s="231" t="s">
        <v>82</v>
      </c>
      <c r="AV221" s="13" t="s">
        <v>80</v>
      </c>
      <c r="AW221" s="13" t="s">
        <v>30</v>
      </c>
      <c r="AX221" s="13" t="s">
        <v>73</v>
      </c>
      <c r="AY221" s="231" t="s">
        <v>129</v>
      </c>
    </row>
    <row r="222" spans="1:65" s="13" customFormat="1">
      <c r="B222" s="222"/>
      <c r="C222" s="223"/>
      <c r="D222" s="217" t="s">
        <v>142</v>
      </c>
      <c r="E222" s="224" t="s">
        <v>1</v>
      </c>
      <c r="F222" s="225" t="s">
        <v>151</v>
      </c>
      <c r="G222" s="223"/>
      <c r="H222" s="224" t="s">
        <v>1</v>
      </c>
      <c r="I222" s="226"/>
      <c r="J222" s="223"/>
      <c r="K222" s="223"/>
      <c r="L222" s="227"/>
      <c r="M222" s="228"/>
      <c r="N222" s="229"/>
      <c r="O222" s="229"/>
      <c r="P222" s="229"/>
      <c r="Q222" s="229"/>
      <c r="R222" s="229"/>
      <c r="S222" s="229"/>
      <c r="T222" s="230"/>
      <c r="AT222" s="231" t="s">
        <v>142</v>
      </c>
      <c r="AU222" s="231" t="s">
        <v>82</v>
      </c>
      <c r="AV222" s="13" t="s">
        <v>80</v>
      </c>
      <c r="AW222" s="13" t="s">
        <v>30</v>
      </c>
      <c r="AX222" s="13" t="s">
        <v>73</v>
      </c>
      <c r="AY222" s="231" t="s">
        <v>129</v>
      </c>
    </row>
    <row r="223" spans="1:65" s="14" customFormat="1">
      <c r="B223" s="232"/>
      <c r="C223" s="233"/>
      <c r="D223" s="217" t="s">
        <v>142</v>
      </c>
      <c r="E223" s="234" t="s">
        <v>1</v>
      </c>
      <c r="F223" s="235" t="s">
        <v>256</v>
      </c>
      <c r="G223" s="233"/>
      <c r="H223" s="236">
        <v>8.23</v>
      </c>
      <c r="I223" s="237"/>
      <c r="J223" s="233"/>
      <c r="K223" s="233"/>
      <c r="L223" s="238"/>
      <c r="M223" s="239"/>
      <c r="N223" s="240"/>
      <c r="O223" s="240"/>
      <c r="P223" s="240"/>
      <c r="Q223" s="240"/>
      <c r="R223" s="240"/>
      <c r="S223" s="240"/>
      <c r="T223" s="241"/>
      <c r="AT223" s="242" t="s">
        <v>142</v>
      </c>
      <c r="AU223" s="242" t="s">
        <v>82</v>
      </c>
      <c r="AV223" s="14" t="s">
        <v>82</v>
      </c>
      <c r="AW223" s="14" t="s">
        <v>30</v>
      </c>
      <c r="AX223" s="14" t="s">
        <v>73</v>
      </c>
      <c r="AY223" s="242" t="s">
        <v>129</v>
      </c>
    </row>
    <row r="224" spans="1:65" s="14" customFormat="1">
      <c r="B224" s="232"/>
      <c r="C224" s="233"/>
      <c r="D224" s="217" t="s">
        <v>142</v>
      </c>
      <c r="E224" s="234" t="s">
        <v>1</v>
      </c>
      <c r="F224" s="235" t="s">
        <v>257</v>
      </c>
      <c r="G224" s="233"/>
      <c r="H224" s="236">
        <v>4.6079999999999997</v>
      </c>
      <c r="I224" s="237"/>
      <c r="J224" s="233"/>
      <c r="K224" s="233"/>
      <c r="L224" s="238"/>
      <c r="M224" s="239"/>
      <c r="N224" s="240"/>
      <c r="O224" s="240"/>
      <c r="P224" s="240"/>
      <c r="Q224" s="240"/>
      <c r="R224" s="240"/>
      <c r="S224" s="240"/>
      <c r="T224" s="241"/>
      <c r="AT224" s="242" t="s">
        <v>142</v>
      </c>
      <c r="AU224" s="242" t="s">
        <v>82</v>
      </c>
      <c r="AV224" s="14" t="s">
        <v>82</v>
      </c>
      <c r="AW224" s="14" t="s">
        <v>30</v>
      </c>
      <c r="AX224" s="14" t="s">
        <v>73</v>
      </c>
      <c r="AY224" s="242" t="s">
        <v>129</v>
      </c>
    </row>
    <row r="225" spans="1:65" s="14" customFormat="1">
      <c r="B225" s="232"/>
      <c r="C225" s="233"/>
      <c r="D225" s="217" t="s">
        <v>142</v>
      </c>
      <c r="E225" s="234" t="s">
        <v>1</v>
      </c>
      <c r="F225" s="235" t="s">
        <v>258</v>
      </c>
      <c r="G225" s="233"/>
      <c r="H225" s="236">
        <v>7.48</v>
      </c>
      <c r="I225" s="237"/>
      <c r="J225" s="233"/>
      <c r="K225" s="233"/>
      <c r="L225" s="238"/>
      <c r="M225" s="239"/>
      <c r="N225" s="240"/>
      <c r="O225" s="240"/>
      <c r="P225" s="240"/>
      <c r="Q225" s="240"/>
      <c r="R225" s="240"/>
      <c r="S225" s="240"/>
      <c r="T225" s="241"/>
      <c r="AT225" s="242" t="s">
        <v>142</v>
      </c>
      <c r="AU225" s="242" t="s">
        <v>82</v>
      </c>
      <c r="AV225" s="14" t="s">
        <v>82</v>
      </c>
      <c r="AW225" s="14" t="s">
        <v>30</v>
      </c>
      <c r="AX225" s="14" t="s">
        <v>73</v>
      </c>
      <c r="AY225" s="242" t="s">
        <v>129</v>
      </c>
    </row>
    <row r="226" spans="1:65" s="15" customFormat="1">
      <c r="B226" s="253"/>
      <c r="C226" s="254"/>
      <c r="D226" s="217" t="s">
        <v>142</v>
      </c>
      <c r="E226" s="255" t="s">
        <v>1</v>
      </c>
      <c r="F226" s="256" t="s">
        <v>211</v>
      </c>
      <c r="G226" s="254"/>
      <c r="H226" s="257">
        <v>20.318000000000001</v>
      </c>
      <c r="I226" s="258"/>
      <c r="J226" s="254"/>
      <c r="K226" s="254"/>
      <c r="L226" s="259"/>
      <c r="M226" s="260"/>
      <c r="N226" s="261"/>
      <c r="O226" s="261"/>
      <c r="P226" s="261"/>
      <c r="Q226" s="261"/>
      <c r="R226" s="261"/>
      <c r="S226" s="261"/>
      <c r="T226" s="262"/>
      <c r="AT226" s="263" t="s">
        <v>142</v>
      </c>
      <c r="AU226" s="263" t="s">
        <v>82</v>
      </c>
      <c r="AV226" s="15" t="s">
        <v>136</v>
      </c>
      <c r="AW226" s="15" t="s">
        <v>30</v>
      </c>
      <c r="AX226" s="15" t="s">
        <v>80</v>
      </c>
      <c r="AY226" s="263" t="s">
        <v>129</v>
      </c>
    </row>
    <row r="227" spans="1:65" s="2" customFormat="1" ht="16.5" customHeight="1">
      <c r="A227" s="34"/>
      <c r="B227" s="35"/>
      <c r="C227" s="204" t="s">
        <v>259</v>
      </c>
      <c r="D227" s="204" t="s">
        <v>131</v>
      </c>
      <c r="E227" s="205" t="s">
        <v>260</v>
      </c>
      <c r="F227" s="206" t="s">
        <v>261</v>
      </c>
      <c r="G227" s="207" t="s">
        <v>171</v>
      </c>
      <c r="H227" s="208">
        <v>20.318000000000001</v>
      </c>
      <c r="I227" s="209"/>
      <c r="J227" s="210">
        <f>ROUND(I227*H227,2)</f>
        <v>0</v>
      </c>
      <c r="K227" s="206" t="s">
        <v>135</v>
      </c>
      <c r="L227" s="39"/>
      <c r="M227" s="211" t="s">
        <v>1</v>
      </c>
      <c r="N227" s="212" t="s">
        <v>38</v>
      </c>
      <c r="O227" s="71"/>
      <c r="P227" s="213">
        <f>O227*H227</f>
        <v>0</v>
      </c>
      <c r="Q227" s="213">
        <v>0</v>
      </c>
      <c r="R227" s="213">
        <f>Q227*H227</f>
        <v>0</v>
      </c>
      <c r="S227" s="213">
        <v>0</v>
      </c>
      <c r="T227" s="214">
        <f>S227*H227</f>
        <v>0</v>
      </c>
      <c r="U227" s="34"/>
      <c r="V227" s="34"/>
      <c r="W227" s="34"/>
      <c r="X227" s="34"/>
      <c r="Y227" s="34"/>
      <c r="Z227" s="34"/>
      <c r="AA227" s="34"/>
      <c r="AB227" s="34"/>
      <c r="AC227" s="34"/>
      <c r="AD227" s="34"/>
      <c r="AE227" s="34"/>
      <c r="AR227" s="215" t="s">
        <v>136</v>
      </c>
      <c r="AT227" s="215" t="s">
        <v>131</v>
      </c>
      <c r="AU227" s="215" t="s">
        <v>82</v>
      </c>
      <c r="AY227" s="17" t="s">
        <v>129</v>
      </c>
      <c r="BE227" s="216">
        <f>IF(N227="základní",J227,0)</f>
        <v>0</v>
      </c>
      <c r="BF227" s="216">
        <f>IF(N227="snížená",J227,0)</f>
        <v>0</v>
      </c>
      <c r="BG227" s="216">
        <f>IF(N227="zákl. přenesená",J227,0)</f>
        <v>0</v>
      </c>
      <c r="BH227" s="216">
        <f>IF(N227="sníž. přenesená",J227,0)</f>
        <v>0</v>
      </c>
      <c r="BI227" s="216">
        <f>IF(N227="nulová",J227,0)</f>
        <v>0</v>
      </c>
      <c r="BJ227" s="17" t="s">
        <v>80</v>
      </c>
      <c r="BK227" s="216">
        <f>ROUND(I227*H227,2)</f>
        <v>0</v>
      </c>
      <c r="BL227" s="17" t="s">
        <v>136</v>
      </c>
      <c r="BM227" s="215" t="s">
        <v>262</v>
      </c>
    </row>
    <row r="228" spans="1:65" s="2" customFormat="1">
      <c r="A228" s="34"/>
      <c r="B228" s="35"/>
      <c r="C228" s="36"/>
      <c r="D228" s="217" t="s">
        <v>138</v>
      </c>
      <c r="E228" s="36"/>
      <c r="F228" s="218" t="s">
        <v>263</v>
      </c>
      <c r="G228" s="36"/>
      <c r="H228" s="36"/>
      <c r="I228" s="118"/>
      <c r="J228" s="36"/>
      <c r="K228" s="36"/>
      <c r="L228" s="39"/>
      <c r="M228" s="219"/>
      <c r="N228" s="220"/>
      <c r="O228" s="71"/>
      <c r="P228" s="71"/>
      <c r="Q228" s="71"/>
      <c r="R228" s="71"/>
      <c r="S228" s="71"/>
      <c r="T228" s="72"/>
      <c r="U228" s="34"/>
      <c r="V228" s="34"/>
      <c r="W228" s="34"/>
      <c r="X228" s="34"/>
      <c r="Y228" s="34"/>
      <c r="Z228" s="34"/>
      <c r="AA228" s="34"/>
      <c r="AB228" s="34"/>
      <c r="AC228" s="34"/>
      <c r="AD228" s="34"/>
      <c r="AE228" s="34"/>
      <c r="AT228" s="17" t="s">
        <v>138</v>
      </c>
      <c r="AU228" s="17" t="s">
        <v>82</v>
      </c>
    </row>
    <row r="229" spans="1:65" s="2" customFormat="1" ht="39">
      <c r="A229" s="34"/>
      <c r="B229" s="35"/>
      <c r="C229" s="36"/>
      <c r="D229" s="217" t="s">
        <v>140</v>
      </c>
      <c r="E229" s="36"/>
      <c r="F229" s="221" t="s">
        <v>254</v>
      </c>
      <c r="G229" s="36"/>
      <c r="H229" s="36"/>
      <c r="I229" s="118"/>
      <c r="J229" s="36"/>
      <c r="K229" s="36"/>
      <c r="L229" s="39"/>
      <c r="M229" s="219"/>
      <c r="N229" s="220"/>
      <c r="O229" s="71"/>
      <c r="P229" s="71"/>
      <c r="Q229" s="71"/>
      <c r="R229" s="71"/>
      <c r="S229" s="71"/>
      <c r="T229" s="72"/>
      <c r="U229" s="34"/>
      <c r="V229" s="34"/>
      <c r="W229" s="34"/>
      <c r="X229" s="34"/>
      <c r="Y229" s="34"/>
      <c r="Z229" s="34"/>
      <c r="AA229" s="34"/>
      <c r="AB229" s="34"/>
      <c r="AC229" s="34"/>
      <c r="AD229" s="34"/>
      <c r="AE229" s="34"/>
      <c r="AT229" s="17" t="s">
        <v>140</v>
      </c>
      <c r="AU229" s="17" t="s">
        <v>82</v>
      </c>
    </row>
    <row r="230" spans="1:65" s="13" customFormat="1" ht="22.5">
      <c r="B230" s="222"/>
      <c r="C230" s="223"/>
      <c r="D230" s="217" t="s">
        <v>142</v>
      </c>
      <c r="E230" s="224" t="s">
        <v>1</v>
      </c>
      <c r="F230" s="225" t="s">
        <v>264</v>
      </c>
      <c r="G230" s="223"/>
      <c r="H230" s="224" t="s">
        <v>1</v>
      </c>
      <c r="I230" s="226"/>
      <c r="J230" s="223"/>
      <c r="K230" s="223"/>
      <c r="L230" s="227"/>
      <c r="M230" s="228"/>
      <c r="N230" s="229"/>
      <c r="O230" s="229"/>
      <c r="P230" s="229"/>
      <c r="Q230" s="229"/>
      <c r="R230" s="229"/>
      <c r="S230" s="229"/>
      <c r="T230" s="230"/>
      <c r="AT230" s="231" t="s">
        <v>142</v>
      </c>
      <c r="AU230" s="231" t="s">
        <v>82</v>
      </c>
      <c r="AV230" s="13" t="s">
        <v>80</v>
      </c>
      <c r="AW230" s="13" t="s">
        <v>30</v>
      </c>
      <c r="AX230" s="13" t="s">
        <v>73</v>
      </c>
      <c r="AY230" s="231" t="s">
        <v>129</v>
      </c>
    </row>
    <row r="231" spans="1:65" s="14" customFormat="1">
      <c r="B231" s="232"/>
      <c r="C231" s="233"/>
      <c r="D231" s="217" t="s">
        <v>142</v>
      </c>
      <c r="E231" s="234" t="s">
        <v>1</v>
      </c>
      <c r="F231" s="235" t="s">
        <v>265</v>
      </c>
      <c r="G231" s="233"/>
      <c r="H231" s="236">
        <v>20.318000000000001</v>
      </c>
      <c r="I231" s="237"/>
      <c r="J231" s="233"/>
      <c r="K231" s="233"/>
      <c r="L231" s="238"/>
      <c r="M231" s="239"/>
      <c r="N231" s="240"/>
      <c r="O231" s="240"/>
      <c r="P231" s="240"/>
      <c r="Q231" s="240"/>
      <c r="R231" s="240"/>
      <c r="S231" s="240"/>
      <c r="T231" s="241"/>
      <c r="AT231" s="242" t="s">
        <v>142</v>
      </c>
      <c r="AU231" s="242" t="s">
        <v>82</v>
      </c>
      <c r="AV231" s="14" t="s">
        <v>82</v>
      </c>
      <c r="AW231" s="14" t="s">
        <v>30</v>
      </c>
      <c r="AX231" s="14" t="s">
        <v>80</v>
      </c>
      <c r="AY231" s="242" t="s">
        <v>129</v>
      </c>
    </row>
    <row r="232" spans="1:65" s="2" customFormat="1" ht="33" customHeight="1">
      <c r="A232" s="34"/>
      <c r="B232" s="35"/>
      <c r="C232" s="204" t="s">
        <v>266</v>
      </c>
      <c r="D232" s="204" t="s">
        <v>131</v>
      </c>
      <c r="E232" s="205" t="s">
        <v>267</v>
      </c>
      <c r="F232" s="206" t="s">
        <v>268</v>
      </c>
      <c r="G232" s="207" t="s">
        <v>269</v>
      </c>
      <c r="H232" s="208">
        <v>15</v>
      </c>
      <c r="I232" s="209"/>
      <c r="J232" s="210">
        <f>ROUND(I232*H232,2)</f>
        <v>0</v>
      </c>
      <c r="K232" s="206" t="s">
        <v>135</v>
      </c>
      <c r="L232" s="39"/>
      <c r="M232" s="211" t="s">
        <v>1</v>
      </c>
      <c r="N232" s="212" t="s">
        <v>38</v>
      </c>
      <c r="O232" s="71"/>
      <c r="P232" s="213">
        <f>O232*H232</f>
        <v>0</v>
      </c>
      <c r="Q232" s="213">
        <v>0.28736</v>
      </c>
      <c r="R232" s="213">
        <f>Q232*H232</f>
        <v>4.3104000000000005</v>
      </c>
      <c r="S232" s="213">
        <v>0</v>
      </c>
      <c r="T232" s="214">
        <f>S232*H232</f>
        <v>0</v>
      </c>
      <c r="U232" s="34"/>
      <c r="V232" s="34"/>
      <c r="W232" s="34"/>
      <c r="X232" s="34"/>
      <c r="Y232" s="34"/>
      <c r="Z232" s="34"/>
      <c r="AA232" s="34"/>
      <c r="AB232" s="34"/>
      <c r="AC232" s="34"/>
      <c r="AD232" s="34"/>
      <c r="AE232" s="34"/>
      <c r="AR232" s="215" t="s">
        <v>136</v>
      </c>
      <c r="AT232" s="215" t="s">
        <v>131</v>
      </c>
      <c r="AU232" s="215" t="s">
        <v>82</v>
      </c>
      <c r="AY232" s="17" t="s">
        <v>129</v>
      </c>
      <c r="BE232" s="216">
        <f>IF(N232="základní",J232,0)</f>
        <v>0</v>
      </c>
      <c r="BF232" s="216">
        <f>IF(N232="snížená",J232,0)</f>
        <v>0</v>
      </c>
      <c r="BG232" s="216">
        <f>IF(N232="zákl. přenesená",J232,0)</f>
        <v>0</v>
      </c>
      <c r="BH232" s="216">
        <f>IF(N232="sníž. přenesená",J232,0)</f>
        <v>0</v>
      </c>
      <c r="BI232" s="216">
        <f>IF(N232="nulová",J232,0)</f>
        <v>0</v>
      </c>
      <c r="BJ232" s="17" t="s">
        <v>80</v>
      </c>
      <c r="BK232" s="216">
        <f>ROUND(I232*H232,2)</f>
        <v>0</v>
      </c>
      <c r="BL232" s="17" t="s">
        <v>136</v>
      </c>
      <c r="BM232" s="215" t="s">
        <v>270</v>
      </c>
    </row>
    <row r="233" spans="1:65" s="2" customFormat="1" ht="39">
      <c r="A233" s="34"/>
      <c r="B233" s="35"/>
      <c r="C233" s="36"/>
      <c r="D233" s="217" t="s">
        <v>138</v>
      </c>
      <c r="E233" s="36"/>
      <c r="F233" s="218" t="s">
        <v>271</v>
      </c>
      <c r="G233" s="36"/>
      <c r="H233" s="36"/>
      <c r="I233" s="118"/>
      <c r="J233" s="36"/>
      <c r="K233" s="36"/>
      <c r="L233" s="39"/>
      <c r="M233" s="219"/>
      <c r="N233" s="220"/>
      <c r="O233" s="71"/>
      <c r="P233" s="71"/>
      <c r="Q233" s="71"/>
      <c r="R233" s="71"/>
      <c r="S233" s="71"/>
      <c r="T233" s="72"/>
      <c r="U233" s="34"/>
      <c r="V233" s="34"/>
      <c r="W233" s="34"/>
      <c r="X233" s="34"/>
      <c r="Y233" s="34"/>
      <c r="Z233" s="34"/>
      <c r="AA233" s="34"/>
      <c r="AB233" s="34"/>
      <c r="AC233" s="34"/>
      <c r="AD233" s="34"/>
      <c r="AE233" s="34"/>
      <c r="AT233" s="17" t="s">
        <v>138</v>
      </c>
      <c r="AU233" s="17" t="s">
        <v>82</v>
      </c>
    </row>
    <row r="234" spans="1:65" s="2" customFormat="1" ht="78">
      <c r="A234" s="34"/>
      <c r="B234" s="35"/>
      <c r="C234" s="36"/>
      <c r="D234" s="217" t="s">
        <v>140</v>
      </c>
      <c r="E234" s="36"/>
      <c r="F234" s="221" t="s">
        <v>272</v>
      </c>
      <c r="G234" s="36"/>
      <c r="H234" s="36"/>
      <c r="I234" s="118"/>
      <c r="J234" s="36"/>
      <c r="K234" s="36"/>
      <c r="L234" s="39"/>
      <c r="M234" s="219"/>
      <c r="N234" s="220"/>
      <c r="O234" s="71"/>
      <c r="P234" s="71"/>
      <c r="Q234" s="71"/>
      <c r="R234" s="71"/>
      <c r="S234" s="71"/>
      <c r="T234" s="72"/>
      <c r="U234" s="34"/>
      <c r="V234" s="34"/>
      <c r="W234" s="34"/>
      <c r="X234" s="34"/>
      <c r="Y234" s="34"/>
      <c r="Z234" s="34"/>
      <c r="AA234" s="34"/>
      <c r="AB234" s="34"/>
      <c r="AC234" s="34"/>
      <c r="AD234" s="34"/>
      <c r="AE234" s="34"/>
      <c r="AT234" s="17" t="s">
        <v>140</v>
      </c>
      <c r="AU234" s="17" t="s">
        <v>82</v>
      </c>
    </row>
    <row r="235" spans="1:65" s="13" customFormat="1">
      <c r="B235" s="222"/>
      <c r="C235" s="223"/>
      <c r="D235" s="217" t="s">
        <v>142</v>
      </c>
      <c r="E235" s="224" t="s">
        <v>1</v>
      </c>
      <c r="F235" s="225" t="s">
        <v>273</v>
      </c>
      <c r="G235" s="223"/>
      <c r="H235" s="224" t="s">
        <v>1</v>
      </c>
      <c r="I235" s="226"/>
      <c r="J235" s="223"/>
      <c r="K235" s="223"/>
      <c r="L235" s="227"/>
      <c r="M235" s="228"/>
      <c r="N235" s="229"/>
      <c r="O235" s="229"/>
      <c r="P235" s="229"/>
      <c r="Q235" s="229"/>
      <c r="R235" s="229"/>
      <c r="S235" s="229"/>
      <c r="T235" s="230"/>
      <c r="AT235" s="231" t="s">
        <v>142</v>
      </c>
      <c r="AU235" s="231" t="s">
        <v>82</v>
      </c>
      <c r="AV235" s="13" t="s">
        <v>80</v>
      </c>
      <c r="AW235" s="13" t="s">
        <v>30</v>
      </c>
      <c r="AX235" s="13" t="s">
        <v>73</v>
      </c>
      <c r="AY235" s="231" t="s">
        <v>129</v>
      </c>
    </row>
    <row r="236" spans="1:65" s="13" customFormat="1">
      <c r="B236" s="222"/>
      <c r="C236" s="223"/>
      <c r="D236" s="217" t="s">
        <v>142</v>
      </c>
      <c r="E236" s="224" t="s">
        <v>1</v>
      </c>
      <c r="F236" s="225" t="s">
        <v>151</v>
      </c>
      <c r="G236" s="223"/>
      <c r="H236" s="224" t="s">
        <v>1</v>
      </c>
      <c r="I236" s="226"/>
      <c r="J236" s="223"/>
      <c r="K236" s="223"/>
      <c r="L236" s="227"/>
      <c r="M236" s="228"/>
      <c r="N236" s="229"/>
      <c r="O236" s="229"/>
      <c r="P236" s="229"/>
      <c r="Q236" s="229"/>
      <c r="R236" s="229"/>
      <c r="S236" s="229"/>
      <c r="T236" s="230"/>
      <c r="AT236" s="231" t="s">
        <v>142</v>
      </c>
      <c r="AU236" s="231" t="s">
        <v>82</v>
      </c>
      <c r="AV236" s="13" t="s">
        <v>80</v>
      </c>
      <c r="AW236" s="13" t="s">
        <v>30</v>
      </c>
      <c r="AX236" s="13" t="s">
        <v>73</v>
      </c>
      <c r="AY236" s="231" t="s">
        <v>129</v>
      </c>
    </row>
    <row r="237" spans="1:65" s="14" customFormat="1">
      <c r="B237" s="232"/>
      <c r="C237" s="233"/>
      <c r="D237" s="217" t="s">
        <v>142</v>
      </c>
      <c r="E237" s="234" t="s">
        <v>1</v>
      </c>
      <c r="F237" s="235" t="s">
        <v>8</v>
      </c>
      <c r="G237" s="233"/>
      <c r="H237" s="236">
        <v>15</v>
      </c>
      <c r="I237" s="237"/>
      <c r="J237" s="233"/>
      <c r="K237" s="233"/>
      <c r="L237" s="238"/>
      <c r="M237" s="239"/>
      <c r="N237" s="240"/>
      <c r="O237" s="240"/>
      <c r="P237" s="240"/>
      <c r="Q237" s="240"/>
      <c r="R237" s="240"/>
      <c r="S237" s="240"/>
      <c r="T237" s="241"/>
      <c r="AT237" s="242" t="s">
        <v>142</v>
      </c>
      <c r="AU237" s="242" t="s">
        <v>82</v>
      </c>
      <c r="AV237" s="14" t="s">
        <v>82</v>
      </c>
      <c r="AW237" s="14" t="s">
        <v>30</v>
      </c>
      <c r="AX237" s="14" t="s">
        <v>80</v>
      </c>
      <c r="AY237" s="242" t="s">
        <v>129</v>
      </c>
    </row>
    <row r="238" spans="1:65" s="2" customFormat="1" ht="33" customHeight="1">
      <c r="A238" s="34"/>
      <c r="B238" s="35"/>
      <c r="C238" s="204" t="s">
        <v>274</v>
      </c>
      <c r="D238" s="204" t="s">
        <v>131</v>
      </c>
      <c r="E238" s="205" t="s">
        <v>275</v>
      </c>
      <c r="F238" s="206" t="s">
        <v>276</v>
      </c>
      <c r="G238" s="207" t="s">
        <v>269</v>
      </c>
      <c r="H238" s="208">
        <v>14.4</v>
      </c>
      <c r="I238" s="209"/>
      <c r="J238" s="210">
        <f>ROUND(I238*H238,2)</f>
        <v>0</v>
      </c>
      <c r="K238" s="206" t="s">
        <v>135</v>
      </c>
      <c r="L238" s="39"/>
      <c r="M238" s="211" t="s">
        <v>1</v>
      </c>
      <c r="N238" s="212" t="s">
        <v>38</v>
      </c>
      <c r="O238" s="71"/>
      <c r="P238" s="213">
        <f>O238*H238</f>
        <v>0</v>
      </c>
      <c r="Q238" s="213">
        <v>0.23777999999999999</v>
      </c>
      <c r="R238" s="213">
        <f>Q238*H238</f>
        <v>3.424032</v>
      </c>
      <c r="S238" s="213">
        <v>0</v>
      </c>
      <c r="T238" s="214">
        <f>S238*H238</f>
        <v>0</v>
      </c>
      <c r="U238" s="34"/>
      <c r="V238" s="34"/>
      <c r="W238" s="34"/>
      <c r="X238" s="34"/>
      <c r="Y238" s="34"/>
      <c r="Z238" s="34"/>
      <c r="AA238" s="34"/>
      <c r="AB238" s="34"/>
      <c r="AC238" s="34"/>
      <c r="AD238" s="34"/>
      <c r="AE238" s="34"/>
      <c r="AR238" s="215" t="s">
        <v>136</v>
      </c>
      <c r="AT238" s="215" t="s">
        <v>131</v>
      </c>
      <c r="AU238" s="215" t="s">
        <v>82</v>
      </c>
      <c r="AY238" s="17" t="s">
        <v>129</v>
      </c>
      <c r="BE238" s="216">
        <f>IF(N238="základní",J238,0)</f>
        <v>0</v>
      </c>
      <c r="BF238" s="216">
        <f>IF(N238="snížená",J238,0)</f>
        <v>0</v>
      </c>
      <c r="BG238" s="216">
        <f>IF(N238="zákl. přenesená",J238,0)</f>
        <v>0</v>
      </c>
      <c r="BH238" s="216">
        <f>IF(N238="sníž. přenesená",J238,0)</f>
        <v>0</v>
      </c>
      <c r="BI238" s="216">
        <f>IF(N238="nulová",J238,0)</f>
        <v>0</v>
      </c>
      <c r="BJ238" s="17" t="s">
        <v>80</v>
      </c>
      <c r="BK238" s="216">
        <f>ROUND(I238*H238,2)</f>
        <v>0</v>
      </c>
      <c r="BL238" s="17" t="s">
        <v>136</v>
      </c>
      <c r="BM238" s="215" t="s">
        <v>277</v>
      </c>
    </row>
    <row r="239" spans="1:65" s="2" customFormat="1" ht="39">
      <c r="A239" s="34"/>
      <c r="B239" s="35"/>
      <c r="C239" s="36"/>
      <c r="D239" s="217" t="s">
        <v>138</v>
      </c>
      <c r="E239" s="36"/>
      <c r="F239" s="218" t="s">
        <v>278</v>
      </c>
      <c r="G239" s="36"/>
      <c r="H239" s="36"/>
      <c r="I239" s="118"/>
      <c r="J239" s="36"/>
      <c r="K239" s="36"/>
      <c r="L239" s="39"/>
      <c r="M239" s="219"/>
      <c r="N239" s="220"/>
      <c r="O239" s="71"/>
      <c r="P239" s="71"/>
      <c r="Q239" s="71"/>
      <c r="R239" s="71"/>
      <c r="S239" s="71"/>
      <c r="T239" s="72"/>
      <c r="U239" s="34"/>
      <c r="V239" s="34"/>
      <c r="W239" s="34"/>
      <c r="X239" s="34"/>
      <c r="Y239" s="34"/>
      <c r="Z239" s="34"/>
      <c r="AA239" s="34"/>
      <c r="AB239" s="34"/>
      <c r="AC239" s="34"/>
      <c r="AD239" s="34"/>
      <c r="AE239" s="34"/>
      <c r="AT239" s="17" t="s">
        <v>138</v>
      </c>
      <c r="AU239" s="17" t="s">
        <v>82</v>
      </c>
    </row>
    <row r="240" spans="1:65" s="2" customFormat="1" ht="78">
      <c r="A240" s="34"/>
      <c r="B240" s="35"/>
      <c r="C240" s="36"/>
      <c r="D240" s="217" t="s">
        <v>140</v>
      </c>
      <c r="E240" s="36"/>
      <c r="F240" s="221" t="s">
        <v>272</v>
      </c>
      <c r="G240" s="36"/>
      <c r="H240" s="36"/>
      <c r="I240" s="118"/>
      <c r="J240" s="36"/>
      <c r="K240" s="36"/>
      <c r="L240" s="39"/>
      <c r="M240" s="219"/>
      <c r="N240" s="220"/>
      <c r="O240" s="71"/>
      <c r="P240" s="71"/>
      <c r="Q240" s="71"/>
      <c r="R240" s="71"/>
      <c r="S240" s="71"/>
      <c r="T240" s="72"/>
      <c r="U240" s="34"/>
      <c r="V240" s="34"/>
      <c r="W240" s="34"/>
      <c r="X240" s="34"/>
      <c r="Y240" s="34"/>
      <c r="Z240" s="34"/>
      <c r="AA240" s="34"/>
      <c r="AB240" s="34"/>
      <c r="AC240" s="34"/>
      <c r="AD240" s="34"/>
      <c r="AE240" s="34"/>
      <c r="AT240" s="17" t="s">
        <v>140</v>
      </c>
      <c r="AU240" s="17" t="s">
        <v>82</v>
      </c>
    </row>
    <row r="241" spans="1:65" s="13" customFormat="1" ht="33.75">
      <c r="B241" s="222"/>
      <c r="C241" s="223"/>
      <c r="D241" s="217" t="s">
        <v>142</v>
      </c>
      <c r="E241" s="224" t="s">
        <v>1</v>
      </c>
      <c r="F241" s="225" t="s">
        <v>279</v>
      </c>
      <c r="G241" s="223"/>
      <c r="H241" s="224" t="s">
        <v>1</v>
      </c>
      <c r="I241" s="226"/>
      <c r="J241" s="223"/>
      <c r="K241" s="223"/>
      <c r="L241" s="227"/>
      <c r="M241" s="228"/>
      <c r="N241" s="229"/>
      <c r="O241" s="229"/>
      <c r="P241" s="229"/>
      <c r="Q241" s="229"/>
      <c r="R241" s="229"/>
      <c r="S241" s="229"/>
      <c r="T241" s="230"/>
      <c r="AT241" s="231" t="s">
        <v>142</v>
      </c>
      <c r="AU241" s="231" t="s">
        <v>82</v>
      </c>
      <c r="AV241" s="13" t="s">
        <v>80</v>
      </c>
      <c r="AW241" s="13" t="s">
        <v>30</v>
      </c>
      <c r="AX241" s="13" t="s">
        <v>73</v>
      </c>
      <c r="AY241" s="231" t="s">
        <v>129</v>
      </c>
    </row>
    <row r="242" spans="1:65" s="13" customFormat="1">
      <c r="B242" s="222"/>
      <c r="C242" s="223"/>
      <c r="D242" s="217" t="s">
        <v>142</v>
      </c>
      <c r="E242" s="224" t="s">
        <v>1</v>
      </c>
      <c r="F242" s="225" t="s">
        <v>280</v>
      </c>
      <c r="G242" s="223"/>
      <c r="H242" s="224" t="s">
        <v>1</v>
      </c>
      <c r="I242" s="226"/>
      <c r="J242" s="223"/>
      <c r="K242" s="223"/>
      <c r="L242" s="227"/>
      <c r="M242" s="228"/>
      <c r="N242" s="229"/>
      <c r="O242" s="229"/>
      <c r="P242" s="229"/>
      <c r="Q242" s="229"/>
      <c r="R242" s="229"/>
      <c r="S242" s="229"/>
      <c r="T242" s="230"/>
      <c r="AT242" s="231" t="s">
        <v>142</v>
      </c>
      <c r="AU242" s="231" t="s">
        <v>82</v>
      </c>
      <c r="AV242" s="13" t="s">
        <v>80</v>
      </c>
      <c r="AW242" s="13" t="s">
        <v>30</v>
      </c>
      <c r="AX242" s="13" t="s">
        <v>73</v>
      </c>
      <c r="AY242" s="231" t="s">
        <v>129</v>
      </c>
    </row>
    <row r="243" spans="1:65" s="13" customFormat="1">
      <c r="B243" s="222"/>
      <c r="C243" s="223"/>
      <c r="D243" s="217" t="s">
        <v>142</v>
      </c>
      <c r="E243" s="224" t="s">
        <v>1</v>
      </c>
      <c r="F243" s="225" t="s">
        <v>151</v>
      </c>
      <c r="G243" s="223"/>
      <c r="H243" s="224" t="s">
        <v>1</v>
      </c>
      <c r="I243" s="226"/>
      <c r="J243" s="223"/>
      <c r="K243" s="223"/>
      <c r="L243" s="227"/>
      <c r="M243" s="228"/>
      <c r="N243" s="229"/>
      <c r="O243" s="229"/>
      <c r="P243" s="229"/>
      <c r="Q243" s="229"/>
      <c r="R243" s="229"/>
      <c r="S243" s="229"/>
      <c r="T243" s="230"/>
      <c r="AT243" s="231" t="s">
        <v>142</v>
      </c>
      <c r="AU243" s="231" t="s">
        <v>82</v>
      </c>
      <c r="AV243" s="13" t="s">
        <v>80</v>
      </c>
      <c r="AW243" s="13" t="s">
        <v>30</v>
      </c>
      <c r="AX243" s="13" t="s">
        <v>73</v>
      </c>
      <c r="AY243" s="231" t="s">
        <v>129</v>
      </c>
    </row>
    <row r="244" spans="1:65" s="14" customFormat="1">
      <c r="B244" s="232"/>
      <c r="C244" s="233"/>
      <c r="D244" s="217" t="s">
        <v>142</v>
      </c>
      <c r="E244" s="234" t="s">
        <v>1</v>
      </c>
      <c r="F244" s="235" t="s">
        <v>281</v>
      </c>
      <c r="G244" s="233"/>
      <c r="H244" s="236">
        <v>14.4</v>
      </c>
      <c r="I244" s="237"/>
      <c r="J244" s="233"/>
      <c r="K244" s="233"/>
      <c r="L244" s="238"/>
      <c r="M244" s="239"/>
      <c r="N244" s="240"/>
      <c r="O244" s="240"/>
      <c r="P244" s="240"/>
      <c r="Q244" s="240"/>
      <c r="R244" s="240"/>
      <c r="S244" s="240"/>
      <c r="T244" s="241"/>
      <c r="AT244" s="242" t="s">
        <v>142</v>
      </c>
      <c r="AU244" s="242" t="s">
        <v>82</v>
      </c>
      <c r="AV244" s="14" t="s">
        <v>82</v>
      </c>
      <c r="AW244" s="14" t="s">
        <v>30</v>
      </c>
      <c r="AX244" s="14" t="s">
        <v>80</v>
      </c>
      <c r="AY244" s="242" t="s">
        <v>129</v>
      </c>
    </row>
    <row r="245" spans="1:65" s="12" customFormat="1" ht="22.9" customHeight="1">
      <c r="B245" s="188"/>
      <c r="C245" s="189"/>
      <c r="D245" s="190" t="s">
        <v>72</v>
      </c>
      <c r="E245" s="202" t="s">
        <v>153</v>
      </c>
      <c r="F245" s="202" t="s">
        <v>282</v>
      </c>
      <c r="G245" s="189"/>
      <c r="H245" s="189"/>
      <c r="I245" s="192"/>
      <c r="J245" s="203">
        <f>BK245</f>
        <v>0</v>
      </c>
      <c r="K245" s="189"/>
      <c r="L245" s="194"/>
      <c r="M245" s="195"/>
      <c r="N245" s="196"/>
      <c r="O245" s="196"/>
      <c r="P245" s="197">
        <f>SUM(P246:P248)</f>
        <v>0</v>
      </c>
      <c r="Q245" s="196"/>
      <c r="R245" s="197">
        <f>SUM(R246:R248)</f>
        <v>0</v>
      </c>
      <c r="S245" s="196"/>
      <c r="T245" s="198">
        <f>SUM(T246:T248)</f>
        <v>0</v>
      </c>
      <c r="AR245" s="199" t="s">
        <v>80</v>
      </c>
      <c r="AT245" s="200" t="s">
        <v>72</v>
      </c>
      <c r="AU245" s="200" t="s">
        <v>80</v>
      </c>
      <c r="AY245" s="199" t="s">
        <v>129</v>
      </c>
      <c r="BK245" s="201">
        <f>SUM(BK246:BK248)</f>
        <v>0</v>
      </c>
    </row>
    <row r="246" spans="1:65" s="2" customFormat="1" ht="21.75" customHeight="1">
      <c r="A246" s="34"/>
      <c r="B246" s="35"/>
      <c r="C246" s="204" t="s">
        <v>283</v>
      </c>
      <c r="D246" s="204" t="s">
        <v>131</v>
      </c>
      <c r="E246" s="205" t="s">
        <v>284</v>
      </c>
      <c r="F246" s="206" t="s">
        <v>285</v>
      </c>
      <c r="G246" s="207" t="s">
        <v>286</v>
      </c>
      <c r="H246" s="208">
        <v>1</v>
      </c>
      <c r="I246" s="209"/>
      <c r="J246" s="210">
        <f>ROUND(I246*H246,2)</f>
        <v>0</v>
      </c>
      <c r="K246" s="206" t="s">
        <v>186</v>
      </c>
      <c r="L246" s="39"/>
      <c r="M246" s="211" t="s">
        <v>1</v>
      </c>
      <c r="N246" s="212" t="s">
        <v>38</v>
      </c>
      <c r="O246" s="71"/>
      <c r="P246" s="213">
        <f>O246*H246</f>
        <v>0</v>
      </c>
      <c r="Q246" s="213">
        <v>0</v>
      </c>
      <c r="R246" s="213">
        <f>Q246*H246</f>
        <v>0</v>
      </c>
      <c r="S246" s="213">
        <v>0</v>
      </c>
      <c r="T246" s="214">
        <f>S246*H246</f>
        <v>0</v>
      </c>
      <c r="U246" s="34"/>
      <c r="V246" s="34"/>
      <c r="W246" s="34"/>
      <c r="X246" s="34"/>
      <c r="Y246" s="34"/>
      <c r="Z246" s="34"/>
      <c r="AA246" s="34"/>
      <c r="AB246" s="34"/>
      <c r="AC246" s="34"/>
      <c r="AD246" s="34"/>
      <c r="AE246" s="34"/>
      <c r="AR246" s="215" t="s">
        <v>136</v>
      </c>
      <c r="AT246" s="215" t="s">
        <v>131</v>
      </c>
      <c r="AU246" s="215" t="s">
        <v>82</v>
      </c>
      <c r="AY246" s="17" t="s">
        <v>129</v>
      </c>
      <c r="BE246" s="216">
        <f>IF(N246="základní",J246,0)</f>
        <v>0</v>
      </c>
      <c r="BF246" s="216">
        <f>IF(N246="snížená",J246,0)</f>
        <v>0</v>
      </c>
      <c r="BG246" s="216">
        <f>IF(N246="zákl. přenesená",J246,0)</f>
        <v>0</v>
      </c>
      <c r="BH246" s="216">
        <f>IF(N246="sníž. přenesená",J246,0)</f>
        <v>0</v>
      </c>
      <c r="BI246" s="216">
        <f>IF(N246="nulová",J246,0)</f>
        <v>0</v>
      </c>
      <c r="BJ246" s="17" t="s">
        <v>80</v>
      </c>
      <c r="BK246" s="216">
        <f>ROUND(I246*H246,2)</f>
        <v>0</v>
      </c>
      <c r="BL246" s="17" t="s">
        <v>136</v>
      </c>
      <c r="BM246" s="215" t="s">
        <v>287</v>
      </c>
    </row>
    <row r="247" spans="1:65" s="2" customFormat="1" ht="126.75">
      <c r="A247" s="34"/>
      <c r="B247" s="35"/>
      <c r="C247" s="36"/>
      <c r="D247" s="217" t="s">
        <v>138</v>
      </c>
      <c r="E247" s="36"/>
      <c r="F247" s="218" t="s">
        <v>288</v>
      </c>
      <c r="G247" s="36"/>
      <c r="H247" s="36"/>
      <c r="I247" s="118"/>
      <c r="J247" s="36"/>
      <c r="K247" s="36"/>
      <c r="L247" s="39"/>
      <c r="M247" s="219"/>
      <c r="N247" s="220"/>
      <c r="O247" s="71"/>
      <c r="P247" s="71"/>
      <c r="Q247" s="71"/>
      <c r="R247" s="71"/>
      <c r="S247" s="71"/>
      <c r="T247" s="72"/>
      <c r="U247" s="34"/>
      <c r="V247" s="34"/>
      <c r="W247" s="34"/>
      <c r="X247" s="34"/>
      <c r="Y247" s="34"/>
      <c r="Z247" s="34"/>
      <c r="AA247" s="34"/>
      <c r="AB247" s="34"/>
      <c r="AC247" s="34"/>
      <c r="AD247" s="34"/>
      <c r="AE247" s="34"/>
      <c r="AT247" s="17" t="s">
        <v>138</v>
      </c>
      <c r="AU247" s="17" t="s">
        <v>82</v>
      </c>
    </row>
    <row r="248" spans="1:65" s="14" customFormat="1">
      <c r="B248" s="232"/>
      <c r="C248" s="233"/>
      <c r="D248" s="217" t="s">
        <v>142</v>
      </c>
      <c r="E248" s="234" t="s">
        <v>1</v>
      </c>
      <c r="F248" s="235" t="s">
        <v>80</v>
      </c>
      <c r="G248" s="233"/>
      <c r="H248" s="236">
        <v>1</v>
      </c>
      <c r="I248" s="237"/>
      <c r="J248" s="233"/>
      <c r="K248" s="233"/>
      <c r="L248" s="238"/>
      <c r="M248" s="239"/>
      <c r="N248" s="240"/>
      <c r="O248" s="240"/>
      <c r="P248" s="240"/>
      <c r="Q248" s="240"/>
      <c r="R248" s="240"/>
      <c r="S248" s="240"/>
      <c r="T248" s="241"/>
      <c r="AT248" s="242" t="s">
        <v>142</v>
      </c>
      <c r="AU248" s="242" t="s">
        <v>82</v>
      </c>
      <c r="AV248" s="14" t="s">
        <v>82</v>
      </c>
      <c r="AW248" s="14" t="s">
        <v>30</v>
      </c>
      <c r="AX248" s="14" t="s">
        <v>80</v>
      </c>
      <c r="AY248" s="242" t="s">
        <v>129</v>
      </c>
    </row>
    <row r="249" spans="1:65" s="12" customFormat="1" ht="22.9" customHeight="1">
      <c r="B249" s="188"/>
      <c r="C249" s="189"/>
      <c r="D249" s="190" t="s">
        <v>72</v>
      </c>
      <c r="E249" s="202" t="s">
        <v>136</v>
      </c>
      <c r="F249" s="202" t="s">
        <v>289</v>
      </c>
      <c r="G249" s="189"/>
      <c r="H249" s="189"/>
      <c r="I249" s="192"/>
      <c r="J249" s="203">
        <f>BK249</f>
        <v>0</v>
      </c>
      <c r="K249" s="189"/>
      <c r="L249" s="194"/>
      <c r="M249" s="195"/>
      <c r="N249" s="196"/>
      <c r="O249" s="196"/>
      <c r="P249" s="197">
        <f>SUM(P250:P261)</f>
        <v>0</v>
      </c>
      <c r="Q249" s="196"/>
      <c r="R249" s="197">
        <f>SUM(R250:R261)</f>
        <v>0</v>
      </c>
      <c r="S249" s="196"/>
      <c r="T249" s="198">
        <f>SUM(T250:T261)</f>
        <v>0</v>
      </c>
      <c r="AR249" s="199" t="s">
        <v>80</v>
      </c>
      <c r="AT249" s="200" t="s">
        <v>72</v>
      </c>
      <c r="AU249" s="200" t="s">
        <v>80</v>
      </c>
      <c r="AY249" s="199" t="s">
        <v>129</v>
      </c>
      <c r="BK249" s="201">
        <f>SUM(BK250:BK261)</f>
        <v>0</v>
      </c>
    </row>
    <row r="250" spans="1:65" s="2" customFormat="1" ht="21.75" customHeight="1">
      <c r="A250" s="34"/>
      <c r="B250" s="35"/>
      <c r="C250" s="204" t="s">
        <v>290</v>
      </c>
      <c r="D250" s="204" t="s">
        <v>131</v>
      </c>
      <c r="E250" s="205" t="s">
        <v>291</v>
      </c>
      <c r="F250" s="206" t="s">
        <v>292</v>
      </c>
      <c r="G250" s="207" t="s">
        <v>171</v>
      </c>
      <c r="H250" s="208">
        <v>48.3</v>
      </c>
      <c r="I250" s="209"/>
      <c r="J250" s="210">
        <f>ROUND(I250*H250,2)</f>
        <v>0</v>
      </c>
      <c r="K250" s="206" t="s">
        <v>135</v>
      </c>
      <c r="L250" s="39"/>
      <c r="M250" s="211" t="s">
        <v>1</v>
      </c>
      <c r="N250" s="212" t="s">
        <v>38</v>
      </c>
      <c r="O250" s="71"/>
      <c r="P250" s="213">
        <f>O250*H250</f>
        <v>0</v>
      </c>
      <c r="Q250" s="213">
        <v>0</v>
      </c>
      <c r="R250" s="213">
        <f>Q250*H250</f>
        <v>0</v>
      </c>
      <c r="S250" s="213">
        <v>0</v>
      </c>
      <c r="T250" s="214">
        <f>S250*H250</f>
        <v>0</v>
      </c>
      <c r="U250" s="34"/>
      <c r="V250" s="34"/>
      <c r="W250" s="34"/>
      <c r="X250" s="34"/>
      <c r="Y250" s="34"/>
      <c r="Z250" s="34"/>
      <c r="AA250" s="34"/>
      <c r="AB250" s="34"/>
      <c r="AC250" s="34"/>
      <c r="AD250" s="34"/>
      <c r="AE250" s="34"/>
      <c r="AR250" s="215" t="s">
        <v>136</v>
      </c>
      <c r="AT250" s="215" t="s">
        <v>131</v>
      </c>
      <c r="AU250" s="215" t="s">
        <v>82</v>
      </c>
      <c r="AY250" s="17" t="s">
        <v>129</v>
      </c>
      <c r="BE250" s="216">
        <f>IF(N250="základní",J250,0)</f>
        <v>0</v>
      </c>
      <c r="BF250" s="216">
        <f>IF(N250="snížená",J250,0)</f>
        <v>0</v>
      </c>
      <c r="BG250" s="216">
        <f>IF(N250="zákl. přenesená",J250,0)</f>
        <v>0</v>
      </c>
      <c r="BH250" s="216">
        <f>IF(N250="sníž. přenesená",J250,0)</f>
        <v>0</v>
      </c>
      <c r="BI250" s="216">
        <f>IF(N250="nulová",J250,0)</f>
        <v>0</v>
      </c>
      <c r="BJ250" s="17" t="s">
        <v>80</v>
      </c>
      <c r="BK250" s="216">
        <f>ROUND(I250*H250,2)</f>
        <v>0</v>
      </c>
      <c r="BL250" s="17" t="s">
        <v>136</v>
      </c>
      <c r="BM250" s="215" t="s">
        <v>293</v>
      </c>
    </row>
    <row r="251" spans="1:65" s="2" customFormat="1" ht="19.5">
      <c r="A251" s="34"/>
      <c r="B251" s="35"/>
      <c r="C251" s="36"/>
      <c r="D251" s="217" t="s">
        <v>138</v>
      </c>
      <c r="E251" s="36"/>
      <c r="F251" s="218" t="s">
        <v>294</v>
      </c>
      <c r="G251" s="36"/>
      <c r="H251" s="36"/>
      <c r="I251" s="118"/>
      <c r="J251" s="36"/>
      <c r="K251" s="36"/>
      <c r="L251" s="39"/>
      <c r="M251" s="219"/>
      <c r="N251" s="220"/>
      <c r="O251" s="71"/>
      <c r="P251" s="71"/>
      <c r="Q251" s="71"/>
      <c r="R251" s="71"/>
      <c r="S251" s="71"/>
      <c r="T251" s="72"/>
      <c r="U251" s="34"/>
      <c r="V251" s="34"/>
      <c r="W251" s="34"/>
      <c r="X251" s="34"/>
      <c r="Y251" s="34"/>
      <c r="Z251" s="34"/>
      <c r="AA251" s="34"/>
      <c r="AB251" s="34"/>
      <c r="AC251" s="34"/>
      <c r="AD251" s="34"/>
      <c r="AE251" s="34"/>
      <c r="AT251" s="17" t="s">
        <v>138</v>
      </c>
      <c r="AU251" s="17" t="s">
        <v>82</v>
      </c>
    </row>
    <row r="252" spans="1:65" s="2" customFormat="1" ht="175.5">
      <c r="A252" s="34"/>
      <c r="B252" s="35"/>
      <c r="C252" s="36"/>
      <c r="D252" s="217" t="s">
        <v>140</v>
      </c>
      <c r="E252" s="36"/>
      <c r="F252" s="221" t="s">
        <v>295</v>
      </c>
      <c r="G252" s="36"/>
      <c r="H252" s="36"/>
      <c r="I252" s="118"/>
      <c r="J252" s="36"/>
      <c r="K252" s="36"/>
      <c r="L252" s="39"/>
      <c r="M252" s="219"/>
      <c r="N252" s="220"/>
      <c r="O252" s="71"/>
      <c r="P252" s="71"/>
      <c r="Q252" s="71"/>
      <c r="R252" s="71"/>
      <c r="S252" s="71"/>
      <c r="T252" s="72"/>
      <c r="U252" s="34"/>
      <c r="V252" s="34"/>
      <c r="W252" s="34"/>
      <c r="X252" s="34"/>
      <c r="Y252" s="34"/>
      <c r="Z252" s="34"/>
      <c r="AA252" s="34"/>
      <c r="AB252" s="34"/>
      <c r="AC252" s="34"/>
      <c r="AD252" s="34"/>
      <c r="AE252" s="34"/>
      <c r="AT252" s="17" t="s">
        <v>140</v>
      </c>
      <c r="AU252" s="17" t="s">
        <v>82</v>
      </c>
    </row>
    <row r="253" spans="1:65" s="13" customFormat="1">
      <c r="B253" s="222"/>
      <c r="C253" s="223"/>
      <c r="D253" s="217" t="s">
        <v>142</v>
      </c>
      <c r="E253" s="224" t="s">
        <v>1</v>
      </c>
      <c r="F253" s="225" t="s">
        <v>296</v>
      </c>
      <c r="G253" s="223"/>
      <c r="H253" s="224" t="s">
        <v>1</v>
      </c>
      <c r="I253" s="226"/>
      <c r="J253" s="223"/>
      <c r="K253" s="223"/>
      <c r="L253" s="227"/>
      <c r="M253" s="228"/>
      <c r="N253" s="229"/>
      <c r="O253" s="229"/>
      <c r="P253" s="229"/>
      <c r="Q253" s="229"/>
      <c r="R253" s="229"/>
      <c r="S253" s="229"/>
      <c r="T253" s="230"/>
      <c r="AT253" s="231" t="s">
        <v>142</v>
      </c>
      <c r="AU253" s="231" t="s">
        <v>82</v>
      </c>
      <c r="AV253" s="13" t="s">
        <v>80</v>
      </c>
      <c r="AW253" s="13" t="s">
        <v>30</v>
      </c>
      <c r="AX253" s="13" t="s">
        <v>73</v>
      </c>
      <c r="AY253" s="231" t="s">
        <v>129</v>
      </c>
    </row>
    <row r="254" spans="1:65" s="13" customFormat="1">
      <c r="B254" s="222"/>
      <c r="C254" s="223"/>
      <c r="D254" s="217" t="s">
        <v>142</v>
      </c>
      <c r="E254" s="224" t="s">
        <v>1</v>
      </c>
      <c r="F254" s="225" t="s">
        <v>151</v>
      </c>
      <c r="G254" s="223"/>
      <c r="H254" s="224" t="s">
        <v>1</v>
      </c>
      <c r="I254" s="226"/>
      <c r="J254" s="223"/>
      <c r="K254" s="223"/>
      <c r="L254" s="227"/>
      <c r="M254" s="228"/>
      <c r="N254" s="229"/>
      <c r="O254" s="229"/>
      <c r="P254" s="229"/>
      <c r="Q254" s="229"/>
      <c r="R254" s="229"/>
      <c r="S254" s="229"/>
      <c r="T254" s="230"/>
      <c r="AT254" s="231" t="s">
        <v>142</v>
      </c>
      <c r="AU254" s="231" t="s">
        <v>82</v>
      </c>
      <c r="AV254" s="13" t="s">
        <v>80</v>
      </c>
      <c r="AW254" s="13" t="s">
        <v>30</v>
      </c>
      <c r="AX254" s="13" t="s">
        <v>73</v>
      </c>
      <c r="AY254" s="231" t="s">
        <v>129</v>
      </c>
    </row>
    <row r="255" spans="1:65" s="14" customFormat="1">
      <c r="B255" s="232"/>
      <c r="C255" s="233"/>
      <c r="D255" s="217" t="s">
        <v>142</v>
      </c>
      <c r="E255" s="234" t="s">
        <v>1</v>
      </c>
      <c r="F255" s="235" t="s">
        <v>297</v>
      </c>
      <c r="G255" s="233"/>
      <c r="H255" s="236">
        <v>48.3</v>
      </c>
      <c r="I255" s="237"/>
      <c r="J255" s="233"/>
      <c r="K255" s="233"/>
      <c r="L255" s="238"/>
      <c r="M255" s="239"/>
      <c r="N255" s="240"/>
      <c r="O255" s="240"/>
      <c r="P255" s="240"/>
      <c r="Q255" s="240"/>
      <c r="R255" s="240"/>
      <c r="S255" s="240"/>
      <c r="T255" s="241"/>
      <c r="AT255" s="242" t="s">
        <v>142</v>
      </c>
      <c r="AU255" s="242" t="s">
        <v>82</v>
      </c>
      <c r="AV255" s="14" t="s">
        <v>82</v>
      </c>
      <c r="AW255" s="14" t="s">
        <v>30</v>
      </c>
      <c r="AX255" s="14" t="s">
        <v>80</v>
      </c>
      <c r="AY255" s="242" t="s">
        <v>129</v>
      </c>
    </row>
    <row r="256" spans="1:65" s="2" customFormat="1" ht="21.75" customHeight="1">
      <c r="A256" s="34"/>
      <c r="B256" s="35"/>
      <c r="C256" s="204" t="s">
        <v>7</v>
      </c>
      <c r="D256" s="204" t="s">
        <v>131</v>
      </c>
      <c r="E256" s="205" t="s">
        <v>298</v>
      </c>
      <c r="F256" s="206" t="s">
        <v>299</v>
      </c>
      <c r="G256" s="207" t="s">
        <v>171</v>
      </c>
      <c r="H256" s="208">
        <v>241.5</v>
      </c>
      <c r="I256" s="209"/>
      <c r="J256" s="210">
        <f>ROUND(I256*H256,2)</f>
        <v>0</v>
      </c>
      <c r="K256" s="206" t="s">
        <v>135</v>
      </c>
      <c r="L256" s="39"/>
      <c r="M256" s="211" t="s">
        <v>1</v>
      </c>
      <c r="N256" s="212" t="s">
        <v>38</v>
      </c>
      <c r="O256" s="71"/>
      <c r="P256" s="213">
        <f>O256*H256</f>
        <v>0</v>
      </c>
      <c r="Q256" s="213">
        <v>0</v>
      </c>
      <c r="R256" s="213">
        <f>Q256*H256</f>
        <v>0</v>
      </c>
      <c r="S256" s="213">
        <v>0</v>
      </c>
      <c r="T256" s="214">
        <f>S256*H256</f>
        <v>0</v>
      </c>
      <c r="U256" s="34"/>
      <c r="V256" s="34"/>
      <c r="W256" s="34"/>
      <c r="X256" s="34"/>
      <c r="Y256" s="34"/>
      <c r="Z256" s="34"/>
      <c r="AA256" s="34"/>
      <c r="AB256" s="34"/>
      <c r="AC256" s="34"/>
      <c r="AD256" s="34"/>
      <c r="AE256" s="34"/>
      <c r="AR256" s="215" t="s">
        <v>136</v>
      </c>
      <c r="AT256" s="215" t="s">
        <v>131</v>
      </c>
      <c r="AU256" s="215" t="s">
        <v>82</v>
      </c>
      <c r="AY256" s="17" t="s">
        <v>129</v>
      </c>
      <c r="BE256" s="216">
        <f>IF(N256="základní",J256,0)</f>
        <v>0</v>
      </c>
      <c r="BF256" s="216">
        <f>IF(N256="snížená",J256,0)</f>
        <v>0</v>
      </c>
      <c r="BG256" s="216">
        <f>IF(N256="zákl. přenesená",J256,0)</f>
        <v>0</v>
      </c>
      <c r="BH256" s="216">
        <f>IF(N256="sníž. přenesená",J256,0)</f>
        <v>0</v>
      </c>
      <c r="BI256" s="216">
        <f>IF(N256="nulová",J256,0)</f>
        <v>0</v>
      </c>
      <c r="BJ256" s="17" t="s">
        <v>80</v>
      </c>
      <c r="BK256" s="216">
        <f>ROUND(I256*H256,2)</f>
        <v>0</v>
      </c>
      <c r="BL256" s="17" t="s">
        <v>136</v>
      </c>
      <c r="BM256" s="215" t="s">
        <v>300</v>
      </c>
    </row>
    <row r="257" spans="1:65" s="2" customFormat="1" ht="29.25">
      <c r="A257" s="34"/>
      <c r="B257" s="35"/>
      <c r="C257" s="36"/>
      <c r="D257" s="217" t="s">
        <v>138</v>
      </c>
      <c r="E257" s="36"/>
      <c r="F257" s="218" t="s">
        <v>301</v>
      </c>
      <c r="G257" s="36"/>
      <c r="H257" s="36"/>
      <c r="I257" s="118"/>
      <c r="J257" s="36"/>
      <c r="K257" s="36"/>
      <c r="L257" s="39"/>
      <c r="M257" s="219"/>
      <c r="N257" s="220"/>
      <c r="O257" s="71"/>
      <c r="P257" s="71"/>
      <c r="Q257" s="71"/>
      <c r="R257" s="71"/>
      <c r="S257" s="71"/>
      <c r="T257" s="72"/>
      <c r="U257" s="34"/>
      <c r="V257" s="34"/>
      <c r="W257" s="34"/>
      <c r="X257" s="34"/>
      <c r="Y257" s="34"/>
      <c r="Z257" s="34"/>
      <c r="AA257" s="34"/>
      <c r="AB257" s="34"/>
      <c r="AC257" s="34"/>
      <c r="AD257" s="34"/>
      <c r="AE257" s="34"/>
      <c r="AT257" s="17" t="s">
        <v>138</v>
      </c>
      <c r="AU257" s="17" t="s">
        <v>82</v>
      </c>
    </row>
    <row r="258" spans="1:65" s="2" customFormat="1" ht="175.5">
      <c r="A258" s="34"/>
      <c r="B258" s="35"/>
      <c r="C258" s="36"/>
      <c r="D258" s="217" t="s">
        <v>140</v>
      </c>
      <c r="E258" s="36"/>
      <c r="F258" s="221" t="s">
        <v>295</v>
      </c>
      <c r="G258" s="36"/>
      <c r="H258" s="36"/>
      <c r="I258" s="118"/>
      <c r="J258" s="36"/>
      <c r="K258" s="36"/>
      <c r="L258" s="39"/>
      <c r="M258" s="219"/>
      <c r="N258" s="220"/>
      <c r="O258" s="71"/>
      <c r="P258" s="71"/>
      <c r="Q258" s="71"/>
      <c r="R258" s="71"/>
      <c r="S258" s="71"/>
      <c r="T258" s="72"/>
      <c r="U258" s="34"/>
      <c r="V258" s="34"/>
      <c r="W258" s="34"/>
      <c r="X258" s="34"/>
      <c r="Y258" s="34"/>
      <c r="Z258" s="34"/>
      <c r="AA258" s="34"/>
      <c r="AB258" s="34"/>
      <c r="AC258" s="34"/>
      <c r="AD258" s="34"/>
      <c r="AE258" s="34"/>
      <c r="AT258" s="17" t="s">
        <v>140</v>
      </c>
      <c r="AU258" s="17" t="s">
        <v>82</v>
      </c>
    </row>
    <row r="259" spans="1:65" s="13" customFormat="1">
      <c r="B259" s="222"/>
      <c r="C259" s="223"/>
      <c r="D259" s="217" t="s">
        <v>142</v>
      </c>
      <c r="E259" s="224" t="s">
        <v>1</v>
      </c>
      <c r="F259" s="225" t="s">
        <v>302</v>
      </c>
      <c r="G259" s="223"/>
      <c r="H259" s="224" t="s">
        <v>1</v>
      </c>
      <c r="I259" s="226"/>
      <c r="J259" s="223"/>
      <c r="K259" s="223"/>
      <c r="L259" s="227"/>
      <c r="M259" s="228"/>
      <c r="N259" s="229"/>
      <c r="O259" s="229"/>
      <c r="P259" s="229"/>
      <c r="Q259" s="229"/>
      <c r="R259" s="229"/>
      <c r="S259" s="229"/>
      <c r="T259" s="230"/>
      <c r="AT259" s="231" t="s">
        <v>142</v>
      </c>
      <c r="AU259" s="231" t="s">
        <v>82</v>
      </c>
      <c r="AV259" s="13" t="s">
        <v>80</v>
      </c>
      <c r="AW259" s="13" t="s">
        <v>30</v>
      </c>
      <c r="AX259" s="13" t="s">
        <v>73</v>
      </c>
      <c r="AY259" s="231" t="s">
        <v>129</v>
      </c>
    </row>
    <row r="260" spans="1:65" s="13" customFormat="1">
      <c r="B260" s="222"/>
      <c r="C260" s="223"/>
      <c r="D260" s="217" t="s">
        <v>142</v>
      </c>
      <c r="E260" s="224" t="s">
        <v>1</v>
      </c>
      <c r="F260" s="225" t="s">
        <v>303</v>
      </c>
      <c r="G260" s="223"/>
      <c r="H260" s="224" t="s">
        <v>1</v>
      </c>
      <c r="I260" s="226"/>
      <c r="J260" s="223"/>
      <c r="K260" s="223"/>
      <c r="L260" s="227"/>
      <c r="M260" s="228"/>
      <c r="N260" s="229"/>
      <c r="O260" s="229"/>
      <c r="P260" s="229"/>
      <c r="Q260" s="229"/>
      <c r="R260" s="229"/>
      <c r="S260" s="229"/>
      <c r="T260" s="230"/>
      <c r="AT260" s="231" t="s">
        <v>142</v>
      </c>
      <c r="AU260" s="231" t="s">
        <v>82</v>
      </c>
      <c r="AV260" s="13" t="s">
        <v>80</v>
      </c>
      <c r="AW260" s="13" t="s">
        <v>30</v>
      </c>
      <c r="AX260" s="13" t="s">
        <v>73</v>
      </c>
      <c r="AY260" s="231" t="s">
        <v>129</v>
      </c>
    </row>
    <row r="261" spans="1:65" s="14" customFormat="1">
      <c r="B261" s="232"/>
      <c r="C261" s="233"/>
      <c r="D261" s="217" t="s">
        <v>142</v>
      </c>
      <c r="E261" s="234" t="s">
        <v>1</v>
      </c>
      <c r="F261" s="235" t="s">
        <v>304</v>
      </c>
      <c r="G261" s="233"/>
      <c r="H261" s="236">
        <v>241.5</v>
      </c>
      <c r="I261" s="237"/>
      <c r="J261" s="233"/>
      <c r="K261" s="233"/>
      <c r="L261" s="238"/>
      <c r="M261" s="239"/>
      <c r="N261" s="240"/>
      <c r="O261" s="240"/>
      <c r="P261" s="240"/>
      <c r="Q261" s="240"/>
      <c r="R261" s="240"/>
      <c r="S261" s="240"/>
      <c r="T261" s="241"/>
      <c r="AT261" s="242" t="s">
        <v>142</v>
      </c>
      <c r="AU261" s="242" t="s">
        <v>82</v>
      </c>
      <c r="AV261" s="14" t="s">
        <v>82</v>
      </c>
      <c r="AW261" s="14" t="s">
        <v>30</v>
      </c>
      <c r="AX261" s="14" t="s">
        <v>80</v>
      </c>
      <c r="AY261" s="242" t="s">
        <v>129</v>
      </c>
    </row>
    <row r="262" spans="1:65" s="12" customFormat="1" ht="22.9" customHeight="1">
      <c r="B262" s="188"/>
      <c r="C262" s="189"/>
      <c r="D262" s="190" t="s">
        <v>72</v>
      </c>
      <c r="E262" s="202" t="s">
        <v>168</v>
      </c>
      <c r="F262" s="202" t="s">
        <v>305</v>
      </c>
      <c r="G262" s="189"/>
      <c r="H262" s="189"/>
      <c r="I262" s="192"/>
      <c r="J262" s="203">
        <f>BK262</f>
        <v>0</v>
      </c>
      <c r="K262" s="189"/>
      <c r="L262" s="194"/>
      <c r="M262" s="195"/>
      <c r="N262" s="196"/>
      <c r="O262" s="196"/>
      <c r="P262" s="197">
        <f>SUM(P263:P271)</f>
        <v>0</v>
      </c>
      <c r="Q262" s="196"/>
      <c r="R262" s="197">
        <f>SUM(R263:R271)</f>
        <v>11.521965000000002</v>
      </c>
      <c r="S262" s="196"/>
      <c r="T262" s="198">
        <f>SUM(T263:T271)</f>
        <v>0</v>
      </c>
      <c r="AR262" s="199" t="s">
        <v>80</v>
      </c>
      <c r="AT262" s="200" t="s">
        <v>72</v>
      </c>
      <c r="AU262" s="200" t="s">
        <v>80</v>
      </c>
      <c r="AY262" s="199" t="s">
        <v>129</v>
      </c>
      <c r="BK262" s="201">
        <f>SUM(BK263:BK271)</f>
        <v>0</v>
      </c>
    </row>
    <row r="263" spans="1:65" s="2" customFormat="1" ht="21.75" customHeight="1">
      <c r="A263" s="34"/>
      <c r="B263" s="35"/>
      <c r="C263" s="204" t="s">
        <v>306</v>
      </c>
      <c r="D263" s="204" t="s">
        <v>131</v>
      </c>
      <c r="E263" s="205" t="s">
        <v>307</v>
      </c>
      <c r="F263" s="206" t="s">
        <v>308</v>
      </c>
      <c r="G263" s="207" t="s">
        <v>171</v>
      </c>
      <c r="H263" s="208">
        <v>48.3</v>
      </c>
      <c r="I263" s="209"/>
      <c r="J263" s="210">
        <f>ROUND(I263*H263,2)</f>
        <v>0</v>
      </c>
      <c r="K263" s="206" t="s">
        <v>135</v>
      </c>
      <c r="L263" s="39"/>
      <c r="M263" s="211" t="s">
        <v>1</v>
      </c>
      <c r="N263" s="212" t="s">
        <v>38</v>
      </c>
      <c r="O263" s="71"/>
      <c r="P263" s="213">
        <f>O263*H263</f>
        <v>0</v>
      </c>
      <c r="Q263" s="213">
        <v>0.10100000000000001</v>
      </c>
      <c r="R263" s="213">
        <f>Q263*H263</f>
        <v>4.8783000000000003</v>
      </c>
      <c r="S263" s="213">
        <v>0</v>
      </c>
      <c r="T263" s="214">
        <f>S263*H263</f>
        <v>0</v>
      </c>
      <c r="U263" s="34"/>
      <c r="V263" s="34"/>
      <c r="W263" s="34"/>
      <c r="X263" s="34"/>
      <c r="Y263" s="34"/>
      <c r="Z263" s="34"/>
      <c r="AA263" s="34"/>
      <c r="AB263" s="34"/>
      <c r="AC263" s="34"/>
      <c r="AD263" s="34"/>
      <c r="AE263" s="34"/>
      <c r="AR263" s="215" t="s">
        <v>136</v>
      </c>
      <c r="AT263" s="215" t="s">
        <v>131</v>
      </c>
      <c r="AU263" s="215" t="s">
        <v>82</v>
      </c>
      <c r="AY263" s="17" t="s">
        <v>129</v>
      </c>
      <c r="BE263" s="216">
        <f>IF(N263="základní",J263,0)</f>
        <v>0</v>
      </c>
      <c r="BF263" s="216">
        <f>IF(N263="snížená",J263,0)</f>
        <v>0</v>
      </c>
      <c r="BG263" s="216">
        <f>IF(N263="zákl. přenesená",J263,0)</f>
        <v>0</v>
      </c>
      <c r="BH263" s="216">
        <f>IF(N263="sníž. přenesená",J263,0)</f>
        <v>0</v>
      </c>
      <c r="BI263" s="216">
        <f>IF(N263="nulová",J263,0)</f>
        <v>0</v>
      </c>
      <c r="BJ263" s="17" t="s">
        <v>80</v>
      </c>
      <c r="BK263" s="216">
        <f>ROUND(I263*H263,2)</f>
        <v>0</v>
      </c>
      <c r="BL263" s="17" t="s">
        <v>136</v>
      </c>
      <c r="BM263" s="215" t="s">
        <v>309</v>
      </c>
    </row>
    <row r="264" spans="1:65" s="2" customFormat="1" ht="48.75">
      <c r="A264" s="34"/>
      <c r="B264" s="35"/>
      <c r="C264" s="36"/>
      <c r="D264" s="217" t="s">
        <v>138</v>
      </c>
      <c r="E264" s="36"/>
      <c r="F264" s="218" t="s">
        <v>310</v>
      </c>
      <c r="G264" s="36"/>
      <c r="H264" s="36"/>
      <c r="I264" s="118"/>
      <c r="J264" s="36"/>
      <c r="K264" s="36"/>
      <c r="L264" s="39"/>
      <c r="M264" s="219"/>
      <c r="N264" s="220"/>
      <c r="O264" s="71"/>
      <c r="P264" s="71"/>
      <c r="Q264" s="71"/>
      <c r="R264" s="71"/>
      <c r="S264" s="71"/>
      <c r="T264" s="72"/>
      <c r="U264" s="34"/>
      <c r="V264" s="34"/>
      <c r="W264" s="34"/>
      <c r="X264" s="34"/>
      <c r="Y264" s="34"/>
      <c r="Z264" s="34"/>
      <c r="AA264" s="34"/>
      <c r="AB264" s="34"/>
      <c r="AC264" s="34"/>
      <c r="AD264" s="34"/>
      <c r="AE264" s="34"/>
      <c r="AT264" s="17" t="s">
        <v>138</v>
      </c>
      <c r="AU264" s="17" t="s">
        <v>82</v>
      </c>
    </row>
    <row r="265" spans="1:65" s="2" customFormat="1" ht="78">
      <c r="A265" s="34"/>
      <c r="B265" s="35"/>
      <c r="C265" s="36"/>
      <c r="D265" s="217" t="s">
        <v>140</v>
      </c>
      <c r="E265" s="36"/>
      <c r="F265" s="221" t="s">
        <v>311</v>
      </c>
      <c r="G265" s="36"/>
      <c r="H265" s="36"/>
      <c r="I265" s="118"/>
      <c r="J265" s="36"/>
      <c r="K265" s="36"/>
      <c r="L265" s="39"/>
      <c r="M265" s="219"/>
      <c r="N265" s="220"/>
      <c r="O265" s="71"/>
      <c r="P265" s="71"/>
      <c r="Q265" s="71"/>
      <c r="R265" s="71"/>
      <c r="S265" s="71"/>
      <c r="T265" s="72"/>
      <c r="U265" s="34"/>
      <c r="V265" s="34"/>
      <c r="W265" s="34"/>
      <c r="X265" s="34"/>
      <c r="Y265" s="34"/>
      <c r="Z265" s="34"/>
      <c r="AA265" s="34"/>
      <c r="AB265" s="34"/>
      <c r="AC265" s="34"/>
      <c r="AD265" s="34"/>
      <c r="AE265" s="34"/>
      <c r="AT265" s="17" t="s">
        <v>140</v>
      </c>
      <c r="AU265" s="17" t="s">
        <v>82</v>
      </c>
    </row>
    <row r="266" spans="1:65" s="13" customFormat="1">
      <c r="B266" s="222"/>
      <c r="C266" s="223"/>
      <c r="D266" s="217" t="s">
        <v>142</v>
      </c>
      <c r="E266" s="224" t="s">
        <v>1</v>
      </c>
      <c r="F266" s="225" t="s">
        <v>312</v>
      </c>
      <c r="G266" s="223"/>
      <c r="H266" s="224" t="s">
        <v>1</v>
      </c>
      <c r="I266" s="226"/>
      <c r="J266" s="223"/>
      <c r="K266" s="223"/>
      <c r="L266" s="227"/>
      <c r="M266" s="228"/>
      <c r="N266" s="229"/>
      <c r="O266" s="229"/>
      <c r="P266" s="229"/>
      <c r="Q266" s="229"/>
      <c r="R266" s="229"/>
      <c r="S266" s="229"/>
      <c r="T266" s="230"/>
      <c r="AT266" s="231" t="s">
        <v>142</v>
      </c>
      <c r="AU266" s="231" t="s">
        <v>82</v>
      </c>
      <c r="AV266" s="13" t="s">
        <v>80</v>
      </c>
      <c r="AW266" s="13" t="s">
        <v>30</v>
      </c>
      <c r="AX266" s="13" t="s">
        <v>73</v>
      </c>
      <c r="AY266" s="231" t="s">
        <v>129</v>
      </c>
    </row>
    <row r="267" spans="1:65" s="13" customFormat="1">
      <c r="B267" s="222"/>
      <c r="C267" s="223"/>
      <c r="D267" s="217" t="s">
        <v>142</v>
      </c>
      <c r="E267" s="224" t="s">
        <v>1</v>
      </c>
      <c r="F267" s="225" t="s">
        <v>151</v>
      </c>
      <c r="G267" s="223"/>
      <c r="H267" s="224" t="s">
        <v>1</v>
      </c>
      <c r="I267" s="226"/>
      <c r="J267" s="223"/>
      <c r="K267" s="223"/>
      <c r="L267" s="227"/>
      <c r="M267" s="228"/>
      <c r="N267" s="229"/>
      <c r="O267" s="229"/>
      <c r="P267" s="229"/>
      <c r="Q267" s="229"/>
      <c r="R267" s="229"/>
      <c r="S267" s="229"/>
      <c r="T267" s="230"/>
      <c r="AT267" s="231" t="s">
        <v>142</v>
      </c>
      <c r="AU267" s="231" t="s">
        <v>82</v>
      </c>
      <c r="AV267" s="13" t="s">
        <v>80</v>
      </c>
      <c r="AW267" s="13" t="s">
        <v>30</v>
      </c>
      <c r="AX267" s="13" t="s">
        <v>73</v>
      </c>
      <c r="AY267" s="231" t="s">
        <v>129</v>
      </c>
    </row>
    <row r="268" spans="1:65" s="14" customFormat="1">
      <c r="B268" s="232"/>
      <c r="C268" s="233"/>
      <c r="D268" s="217" t="s">
        <v>142</v>
      </c>
      <c r="E268" s="234" t="s">
        <v>1</v>
      </c>
      <c r="F268" s="235" t="s">
        <v>297</v>
      </c>
      <c r="G268" s="233"/>
      <c r="H268" s="236">
        <v>48.3</v>
      </c>
      <c r="I268" s="237"/>
      <c r="J268" s="233"/>
      <c r="K268" s="233"/>
      <c r="L268" s="238"/>
      <c r="M268" s="239"/>
      <c r="N268" s="240"/>
      <c r="O268" s="240"/>
      <c r="P268" s="240"/>
      <c r="Q268" s="240"/>
      <c r="R268" s="240"/>
      <c r="S268" s="240"/>
      <c r="T268" s="241"/>
      <c r="AT268" s="242" t="s">
        <v>142</v>
      </c>
      <c r="AU268" s="242" t="s">
        <v>82</v>
      </c>
      <c r="AV268" s="14" t="s">
        <v>82</v>
      </c>
      <c r="AW268" s="14" t="s">
        <v>30</v>
      </c>
      <c r="AX268" s="14" t="s">
        <v>73</v>
      </c>
      <c r="AY268" s="242" t="s">
        <v>129</v>
      </c>
    </row>
    <row r="269" spans="1:65" s="2" customFormat="1" ht="16.5" customHeight="1">
      <c r="A269" s="34"/>
      <c r="B269" s="35"/>
      <c r="C269" s="243" t="s">
        <v>313</v>
      </c>
      <c r="D269" s="243" t="s">
        <v>161</v>
      </c>
      <c r="E269" s="244" t="s">
        <v>314</v>
      </c>
      <c r="F269" s="245" t="s">
        <v>315</v>
      </c>
      <c r="G269" s="246" t="s">
        <v>171</v>
      </c>
      <c r="H269" s="247">
        <v>50.715000000000003</v>
      </c>
      <c r="I269" s="248"/>
      <c r="J269" s="249">
        <f>ROUND(I269*H269,2)</f>
        <v>0</v>
      </c>
      <c r="K269" s="245" t="s">
        <v>135</v>
      </c>
      <c r="L269" s="250"/>
      <c r="M269" s="251" t="s">
        <v>1</v>
      </c>
      <c r="N269" s="252" t="s">
        <v>38</v>
      </c>
      <c r="O269" s="71"/>
      <c r="P269" s="213">
        <f>O269*H269</f>
        <v>0</v>
      </c>
      <c r="Q269" s="213">
        <v>0.13100000000000001</v>
      </c>
      <c r="R269" s="213">
        <f>Q269*H269</f>
        <v>6.6436650000000004</v>
      </c>
      <c r="S269" s="213">
        <v>0</v>
      </c>
      <c r="T269" s="214">
        <f>S269*H269</f>
        <v>0</v>
      </c>
      <c r="U269" s="34"/>
      <c r="V269" s="34"/>
      <c r="W269" s="34"/>
      <c r="X269" s="34"/>
      <c r="Y269" s="34"/>
      <c r="Z269" s="34"/>
      <c r="AA269" s="34"/>
      <c r="AB269" s="34"/>
      <c r="AC269" s="34"/>
      <c r="AD269" s="34"/>
      <c r="AE269" s="34"/>
      <c r="AR269" s="215" t="s">
        <v>165</v>
      </c>
      <c r="AT269" s="215" t="s">
        <v>161</v>
      </c>
      <c r="AU269" s="215" t="s">
        <v>82</v>
      </c>
      <c r="AY269" s="17" t="s">
        <v>129</v>
      </c>
      <c r="BE269" s="216">
        <f>IF(N269="základní",J269,0)</f>
        <v>0</v>
      </c>
      <c r="BF269" s="216">
        <f>IF(N269="snížená",J269,0)</f>
        <v>0</v>
      </c>
      <c r="BG269" s="216">
        <f>IF(N269="zákl. přenesená",J269,0)</f>
        <v>0</v>
      </c>
      <c r="BH269" s="216">
        <f>IF(N269="sníž. přenesená",J269,0)</f>
        <v>0</v>
      </c>
      <c r="BI269" s="216">
        <f>IF(N269="nulová",J269,0)</f>
        <v>0</v>
      </c>
      <c r="BJ269" s="17" t="s">
        <v>80</v>
      </c>
      <c r="BK269" s="216">
        <f>ROUND(I269*H269,2)</f>
        <v>0</v>
      </c>
      <c r="BL269" s="17" t="s">
        <v>136</v>
      </c>
      <c r="BM269" s="215" t="s">
        <v>316</v>
      </c>
    </row>
    <row r="270" spans="1:65" s="2" customFormat="1">
      <c r="A270" s="34"/>
      <c r="B270" s="35"/>
      <c r="C270" s="36"/>
      <c r="D270" s="217" t="s">
        <v>138</v>
      </c>
      <c r="E270" s="36"/>
      <c r="F270" s="218" t="s">
        <v>315</v>
      </c>
      <c r="G270" s="36"/>
      <c r="H270" s="36"/>
      <c r="I270" s="118"/>
      <c r="J270" s="36"/>
      <c r="K270" s="36"/>
      <c r="L270" s="39"/>
      <c r="M270" s="219"/>
      <c r="N270" s="220"/>
      <c r="O270" s="71"/>
      <c r="P270" s="71"/>
      <c r="Q270" s="71"/>
      <c r="R270" s="71"/>
      <c r="S270" s="71"/>
      <c r="T270" s="72"/>
      <c r="U270" s="34"/>
      <c r="V270" s="34"/>
      <c r="W270" s="34"/>
      <c r="X270" s="34"/>
      <c r="Y270" s="34"/>
      <c r="Z270" s="34"/>
      <c r="AA270" s="34"/>
      <c r="AB270" s="34"/>
      <c r="AC270" s="34"/>
      <c r="AD270" s="34"/>
      <c r="AE270" s="34"/>
      <c r="AT270" s="17" t="s">
        <v>138</v>
      </c>
      <c r="AU270" s="17" t="s">
        <v>82</v>
      </c>
    </row>
    <row r="271" spans="1:65" s="14" customFormat="1">
      <c r="B271" s="232"/>
      <c r="C271" s="233"/>
      <c r="D271" s="217" t="s">
        <v>142</v>
      </c>
      <c r="E271" s="233"/>
      <c r="F271" s="235" t="s">
        <v>317</v>
      </c>
      <c r="G271" s="233"/>
      <c r="H271" s="236">
        <v>50.715000000000003</v>
      </c>
      <c r="I271" s="237"/>
      <c r="J271" s="233"/>
      <c r="K271" s="233"/>
      <c r="L271" s="238"/>
      <c r="M271" s="239"/>
      <c r="N271" s="240"/>
      <c r="O271" s="240"/>
      <c r="P271" s="240"/>
      <c r="Q271" s="240"/>
      <c r="R271" s="240"/>
      <c r="S271" s="240"/>
      <c r="T271" s="241"/>
      <c r="AT271" s="242" t="s">
        <v>142</v>
      </c>
      <c r="AU271" s="242" t="s">
        <v>82</v>
      </c>
      <c r="AV271" s="14" t="s">
        <v>82</v>
      </c>
      <c r="AW271" s="14" t="s">
        <v>4</v>
      </c>
      <c r="AX271" s="14" t="s">
        <v>80</v>
      </c>
      <c r="AY271" s="242" t="s">
        <v>129</v>
      </c>
    </row>
    <row r="272" spans="1:65" s="12" customFormat="1" ht="22.9" customHeight="1">
      <c r="B272" s="188"/>
      <c r="C272" s="189"/>
      <c r="D272" s="190" t="s">
        <v>72</v>
      </c>
      <c r="E272" s="202" t="s">
        <v>165</v>
      </c>
      <c r="F272" s="202" t="s">
        <v>318</v>
      </c>
      <c r="G272" s="189"/>
      <c r="H272" s="189"/>
      <c r="I272" s="192"/>
      <c r="J272" s="203">
        <f>BK272</f>
        <v>0</v>
      </c>
      <c r="K272" s="189"/>
      <c r="L272" s="194"/>
      <c r="M272" s="195"/>
      <c r="N272" s="196"/>
      <c r="O272" s="196"/>
      <c r="P272" s="197">
        <f>SUM(P273:P279)</f>
        <v>0</v>
      </c>
      <c r="Q272" s="196"/>
      <c r="R272" s="197">
        <f>SUM(R273:R279)</f>
        <v>0</v>
      </c>
      <c r="S272" s="196"/>
      <c r="T272" s="198">
        <f>SUM(T273:T279)</f>
        <v>0</v>
      </c>
      <c r="AR272" s="199" t="s">
        <v>80</v>
      </c>
      <c r="AT272" s="200" t="s">
        <v>72</v>
      </c>
      <c r="AU272" s="200" t="s">
        <v>80</v>
      </c>
      <c r="AY272" s="199" t="s">
        <v>129</v>
      </c>
      <c r="BK272" s="201">
        <f>SUM(BK273:BK279)</f>
        <v>0</v>
      </c>
    </row>
    <row r="273" spans="1:65" s="2" customFormat="1" ht="21.75" customHeight="1">
      <c r="A273" s="34"/>
      <c r="B273" s="35"/>
      <c r="C273" s="204" t="s">
        <v>319</v>
      </c>
      <c r="D273" s="204" t="s">
        <v>131</v>
      </c>
      <c r="E273" s="205" t="s">
        <v>320</v>
      </c>
      <c r="F273" s="206" t="s">
        <v>321</v>
      </c>
      <c r="G273" s="207" t="s">
        <v>322</v>
      </c>
      <c r="H273" s="208">
        <v>2</v>
      </c>
      <c r="I273" s="209"/>
      <c r="J273" s="210">
        <f>ROUND(I273*H273,2)</f>
        <v>0</v>
      </c>
      <c r="K273" s="206" t="s">
        <v>135</v>
      </c>
      <c r="L273" s="39"/>
      <c r="M273" s="211" t="s">
        <v>1</v>
      </c>
      <c r="N273" s="212" t="s">
        <v>38</v>
      </c>
      <c r="O273" s="71"/>
      <c r="P273" s="213">
        <f>O273*H273</f>
        <v>0</v>
      </c>
      <c r="Q273" s="213">
        <v>0</v>
      </c>
      <c r="R273" s="213">
        <f>Q273*H273</f>
        <v>0</v>
      </c>
      <c r="S273" s="213">
        <v>0</v>
      </c>
      <c r="T273" s="214">
        <f>S273*H273</f>
        <v>0</v>
      </c>
      <c r="U273" s="34"/>
      <c r="V273" s="34"/>
      <c r="W273" s="34"/>
      <c r="X273" s="34"/>
      <c r="Y273" s="34"/>
      <c r="Z273" s="34"/>
      <c r="AA273" s="34"/>
      <c r="AB273" s="34"/>
      <c r="AC273" s="34"/>
      <c r="AD273" s="34"/>
      <c r="AE273" s="34"/>
      <c r="AR273" s="215" t="s">
        <v>136</v>
      </c>
      <c r="AT273" s="215" t="s">
        <v>131</v>
      </c>
      <c r="AU273" s="215" t="s">
        <v>82</v>
      </c>
      <c r="AY273" s="17" t="s">
        <v>129</v>
      </c>
      <c r="BE273" s="216">
        <f>IF(N273="základní",J273,0)</f>
        <v>0</v>
      </c>
      <c r="BF273" s="216">
        <f>IF(N273="snížená",J273,0)</f>
        <v>0</v>
      </c>
      <c r="BG273" s="216">
        <f>IF(N273="zákl. přenesená",J273,0)</f>
        <v>0</v>
      </c>
      <c r="BH273" s="216">
        <f>IF(N273="sníž. přenesená",J273,0)</f>
        <v>0</v>
      </c>
      <c r="BI273" s="216">
        <f>IF(N273="nulová",J273,0)</f>
        <v>0</v>
      </c>
      <c r="BJ273" s="17" t="s">
        <v>80</v>
      </c>
      <c r="BK273" s="216">
        <f>ROUND(I273*H273,2)</f>
        <v>0</v>
      </c>
      <c r="BL273" s="17" t="s">
        <v>136</v>
      </c>
      <c r="BM273" s="215" t="s">
        <v>323</v>
      </c>
    </row>
    <row r="274" spans="1:65" s="2" customFormat="1" ht="29.25">
      <c r="A274" s="34"/>
      <c r="B274" s="35"/>
      <c r="C274" s="36"/>
      <c r="D274" s="217" t="s">
        <v>138</v>
      </c>
      <c r="E274" s="36"/>
      <c r="F274" s="218" t="s">
        <v>324</v>
      </c>
      <c r="G274" s="36"/>
      <c r="H274" s="36"/>
      <c r="I274" s="118"/>
      <c r="J274" s="36"/>
      <c r="K274" s="36"/>
      <c r="L274" s="39"/>
      <c r="M274" s="219"/>
      <c r="N274" s="220"/>
      <c r="O274" s="71"/>
      <c r="P274" s="71"/>
      <c r="Q274" s="71"/>
      <c r="R274" s="71"/>
      <c r="S274" s="71"/>
      <c r="T274" s="72"/>
      <c r="U274" s="34"/>
      <c r="V274" s="34"/>
      <c r="W274" s="34"/>
      <c r="X274" s="34"/>
      <c r="Y274" s="34"/>
      <c r="Z274" s="34"/>
      <c r="AA274" s="34"/>
      <c r="AB274" s="34"/>
      <c r="AC274" s="34"/>
      <c r="AD274" s="34"/>
      <c r="AE274" s="34"/>
      <c r="AT274" s="17" t="s">
        <v>138</v>
      </c>
      <c r="AU274" s="17" t="s">
        <v>82</v>
      </c>
    </row>
    <row r="275" spans="1:65" s="2" customFormat="1" ht="29.25">
      <c r="A275" s="34"/>
      <c r="B275" s="35"/>
      <c r="C275" s="36"/>
      <c r="D275" s="217" t="s">
        <v>140</v>
      </c>
      <c r="E275" s="36"/>
      <c r="F275" s="221" t="s">
        <v>325</v>
      </c>
      <c r="G275" s="36"/>
      <c r="H275" s="36"/>
      <c r="I275" s="118"/>
      <c r="J275" s="36"/>
      <c r="K275" s="36"/>
      <c r="L275" s="39"/>
      <c r="M275" s="219"/>
      <c r="N275" s="220"/>
      <c r="O275" s="71"/>
      <c r="P275" s="71"/>
      <c r="Q275" s="71"/>
      <c r="R275" s="71"/>
      <c r="S275" s="71"/>
      <c r="T275" s="72"/>
      <c r="U275" s="34"/>
      <c r="V275" s="34"/>
      <c r="W275" s="34"/>
      <c r="X275" s="34"/>
      <c r="Y275" s="34"/>
      <c r="Z275" s="34"/>
      <c r="AA275" s="34"/>
      <c r="AB275" s="34"/>
      <c r="AC275" s="34"/>
      <c r="AD275" s="34"/>
      <c r="AE275" s="34"/>
      <c r="AT275" s="17" t="s">
        <v>140</v>
      </c>
      <c r="AU275" s="17" t="s">
        <v>82</v>
      </c>
    </row>
    <row r="276" spans="1:65" s="13" customFormat="1">
      <c r="B276" s="222"/>
      <c r="C276" s="223"/>
      <c r="D276" s="217" t="s">
        <v>142</v>
      </c>
      <c r="E276" s="224" t="s">
        <v>1</v>
      </c>
      <c r="F276" s="225" t="s">
        <v>326</v>
      </c>
      <c r="G276" s="223"/>
      <c r="H276" s="224" t="s">
        <v>1</v>
      </c>
      <c r="I276" s="226"/>
      <c r="J276" s="223"/>
      <c r="K276" s="223"/>
      <c r="L276" s="227"/>
      <c r="M276" s="228"/>
      <c r="N276" s="229"/>
      <c r="O276" s="229"/>
      <c r="P276" s="229"/>
      <c r="Q276" s="229"/>
      <c r="R276" s="229"/>
      <c r="S276" s="229"/>
      <c r="T276" s="230"/>
      <c r="AT276" s="231" t="s">
        <v>142</v>
      </c>
      <c r="AU276" s="231" t="s">
        <v>82</v>
      </c>
      <c r="AV276" s="13" t="s">
        <v>80</v>
      </c>
      <c r="AW276" s="13" t="s">
        <v>30</v>
      </c>
      <c r="AX276" s="13" t="s">
        <v>73</v>
      </c>
      <c r="AY276" s="231" t="s">
        <v>129</v>
      </c>
    </row>
    <row r="277" spans="1:65" s="14" customFormat="1">
      <c r="B277" s="232"/>
      <c r="C277" s="233"/>
      <c r="D277" s="217" t="s">
        <v>142</v>
      </c>
      <c r="E277" s="234" t="s">
        <v>1</v>
      </c>
      <c r="F277" s="235" t="s">
        <v>82</v>
      </c>
      <c r="G277" s="233"/>
      <c r="H277" s="236">
        <v>2</v>
      </c>
      <c r="I277" s="237"/>
      <c r="J277" s="233"/>
      <c r="K277" s="233"/>
      <c r="L277" s="238"/>
      <c r="M277" s="239"/>
      <c r="N277" s="240"/>
      <c r="O277" s="240"/>
      <c r="P277" s="240"/>
      <c r="Q277" s="240"/>
      <c r="R277" s="240"/>
      <c r="S277" s="240"/>
      <c r="T277" s="241"/>
      <c r="AT277" s="242" t="s">
        <v>142</v>
      </c>
      <c r="AU277" s="242" t="s">
        <v>82</v>
      </c>
      <c r="AV277" s="14" t="s">
        <v>82</v>
      </c>
      <c r="AW277" s="14" t="s">
        <v>30</v>
      </c>
      <c r="AX277" s="14" t="s">
        <v>80</v>
      </c>
      <c r="AY277" s="242" t="s">
        <v>129</v>
      </c>
    </row>
    <row r="278" spans="1:65" s="2" customFormat="1" ht="16.5" customHeight="1">
      <c r="A278" s="34"/>
      <c r="B278" s="35"/>
      <c r="C278" s="243" t="s">
        <v>327</v>
      </c>
      <c r="D278" s="243" t="s">
        <v>161</v>
      </c>
      <c r="E278" s="244" t="s">
        <v>328</v>
      </c>
      <c r="F278" s="245" t="s">
        <v>329</v>
      </c>
      <c r="G278" s="246" t="s">
        <v>322</v>
      </c>
      <c r="H278" s="247">
        <v>2</v>
      </c>
      <c r="I278" s="248"/>
      <c r="J278" s="249">
        <f>ROUND(I278*H278,2)</f>
        <v>0</v>
      </c>
      <c r="K278" s="245" t="s">
        <v>1</v>
      </c>
      <c r="L278" s="250"/>
      <c r="M278" s="251" t="s">
        <v>1</v>
      </c>
      <c r="N278" s="252" t="s">
        <v>38</v>
      </c>
      <c r="O278" s="71"/>
      <c r="P278" s="213">
        <f>O278*H278</f>
        <v>0</v>
      </c>
      <c r="Q278" s="213">
        <v>0</v>
      </c>
      <c r="R278" s="213">
        <f>Q278*H278</f>
        <v>0</v>
      </c>
      <c r="S278" s="213">
        <v>0</v>
      </c>
      <c r="T278" s="214">
        <f>S278*H278</f>
        <v>0</v>
      </c>
      <c r="U278" s="34"/>
      <c r="V278" s="34"/>
      <c r="W278" s="34"/>
      <c r="X278" s="34"/>
      <c r="Y278" s="34"/>
      <c r="Z278" s="34"/>
      <c r="AA278" s="34"/>
      <c r="AB278" s="34"/>
      <c r="AC278" s="34"/>
      <c r="AD278" s="34"/>
      <c r="AE278" s="34"/>
      <c r="AR278" s="215" t="s">
        <v>165</v>
      </c>
      <c r="AT278" s="215" t="s">
        <v>161</v>
      </c>
      <c r="AU278" s="215" t="s">
        <v>82</v>
      </c>
      <c r="AY278" s="17" t="s">
        <v>129</v>
      </c>
      <c r="BE278" s="216">
        <f>IF(N278="základní",J278,0)</f>
        <v>0</v>
      </c>
      <c r="BF278" s="216">
        <f>IF(N278="snížená",J278,0)</f>
        <v>0</v>
      </c>
      <c r="BG278" s="216">
        <f>IF(N278="zákl. přenesená",J278,0)</f>
        <v>0</v>
      </c>
      <c r="BH278" s="216">
        <f>IF(N278="sníž. přenesená",J278,0)</f>
        <v>0</v>
      </c>
      <c r="BI278" s="216">
        <f>IF(N278="nulová",J278,0)</f>
        <v>0</v>
      </c>
      <c r="BJ278" s="17" t="s">
        <v>80</v>
      </c>
      <c r="BK278" s="216">
        <f>ROUND(I278*H278,2)</f>
        <v>0</v>
      </c>
      <c r="BL278" s="17" t="s">
        <v>136</v>
      </c>
      <c r="BM278" s="215" t="s">
        <v>330</v>
      </c>
    </row>
    <row r="279" spans="1:65" s="2" customFormat="1">
      <c r="A279" s="34"/>
      <c r="B279" s="35"/>
      <c r="C279" s="36"/>
      <c r="D279" s="217" t="s">
        <v>138</v>
      </c>
      <c r="E279" s="36"/>
      <c r="F279" s="218" t="s">
        <v>329</v>
      </c>
      <c r="G279" s="36"/>
      <c r="H279" s="36"/>
      <c r="I279" s="118"/>
      <c r="J279" s="36"/>
      <c r="K279" s="36"/>
      <c r="L279" s="39"/>
      <c r="M279" s="219"/>
      <c r="N279" s="220"/>
      <c r="O279" s="71"/>
      <c r="P279" s="71"/>
      <c r="Q279" s="71"/>
      <c r="R279" s="71"/>
      <c r="S279" s="71"/>
      <c r="T279" s="72"/>
      <c r="U279" s="34"/>
      <c r="V279" s="34"/>
      <c r="W279" s="34"/>
      <c r="X279" s="34"/>
      <c r="Y279" s="34"/>
      <c r="Z279" s="34"/>
      <c r="AA279" s="34"/>
      <c r="AB279" s="34"/>
      <c r="AC279" s="34"/>
      <c r="AD279" s="34"/>
      <c r="AE279" s="34"/>
      <c r="AT279" s="17" t="s">
        <v>138</v>
      </c>
      <c r="AU279" s="17" t="s">
        <v>82</v>
      </c>
    </row>
    <row r="280" spans="1:65" s="12" customFormat="1" ht="22.9" customHeight="1">
      <c r="B280" s="188"/>
      <c r="C280" s="189"/>
      <c r="D280" s="190" t="s">
        <v>72</v>
      </c>
      <c r="E280" s="202" t="s">
        <v>200</v>
      </c>
      <c r="F280" s="202" t="s">
        <v>331</v>
      </c>
      <c r="G280" s="189"/>
      <c r="H280" s="189"/>
      <c r="I280" s="192"/>
      <c r="J280" s="203">
        <f>BK280</f>
        <v>0</v>
      </c>
      <c r="K280" s="189"/>
      <c r="L280" s="194"/>
      <c r="M280" s="195"/>
      <c r="N280" s="196"/>
      <c r="O280" s="196"/>
      <c r="P280" s="197">
        <f>SUM(P281:P340)</f>
        <v>0</v>
      </c>
      <c r="Q280" s="196"/>
      <c r="R280" s="197">
        <f>SUM(R281:R340)</f>
        <v>8.3662796000000021</v>
      </c>
      <c r="S280" s="196"/>
      <c r="T280" s="198">
        <f>SUM(T281:T340)</f>
        <v>9.8847930000000002</v>
      </c>
      <c r="AR280" s="199" t="s">
        <v>80</v>
      </c>
      <c r="AT280" s="200" t="s">
        <v>72</v>
      </c>
      <c r="AU280" s="200" t="s">
        <v>80</v>
      </c>
      <c r="AY280" s="199" t="s">
        <v>129</v>
      </c>
      <c r="BK280" s="201">
        <f>SUM(BK281:BK340)</f>
        <v>0</v>
      </c>
    </row>
    <row r="281" spans="1:65" s="2" customFormat="1" ht="21.75" customHeight="1">
      <c r="A281" s="34"/>
      <c r="B281" s="35"/>
      <c r="C281" s="204" t="s">
        <v>332</v>
      </c>
      <c r="D281" s="204" t="s">
        <v>131</v>
      </c>
      <c r="E281" s="205" t="s">
        <v>333</v>
      </c>
      <c r="F281" s="206" t="s">
        <v>334</v>
      </c>
      <c r="G281" s="207" t="s">
        <v>269</v>
      </c>
      <c r="H281" s="208">
        <v>21.6</v>
      </c>
      <c r="I281" s="209"/>
      <c r="J281" s="210">
        <f>ROUND(I281*H281,2)</f>
        <v>0</v>
      </c>
      <c r="K281" s="206" t="s">
        <v>135</v>
      </c>
      <c r="L281" s="39"/>
      <c r="M281" s="211" t="s">
        <v>1</v>
      </c>
      <c r="N281" s="212" t="s">
        <v>38</v>
      </c>
      <c r="O281" s="71"/>
      <c r="P281" s="213">
        <f>O281*H281</f>
        <v>0</v>
      </c>
      <c r="Q281" s="213">
        <v>0.1295</v>
      </c>
      <c r="R281" s="213">
        <f>Q281*H281</f>
        <v>2.7972000000000001</v>
      </c>
      <c r="S281" s="213">
        <v>0</v>
      </c>
      <c r="T281" s="214">
        <f>S281*H281</f>
        <v>0</v>
      </c>
      <c r="U281" s="34"/>
      <c r="V281" s="34"/>
      <c r="W281" s="34"/>
      <c r="X281" s="34"/>
      <c r="Y281" s="34"/>
      <c r="Z281" s="34"/>
      <c r="AA281" s="34"/>
      <c r="AB281" s="34"/>
      <c r="AC281" s="34"/>
      <c r="AD281" s="34"/>
      <c r="AE281" s="34"/>
      <c r="AR281" s="215" t="s">
        <v>136</v>
      </c>
      <c r="AT281" s="215" t="s">
        <v>131</v>
      </c>
      <c r="AU281" s="215" t="s">
        <v>82</v>
      </c>
      <c r="AY281" s="17" t="s">
        <v>129</v>
      </c>
      <c r="BE281" s="216">
        <f>IF(N281="základní",J281,0)</f>
        <v>0</v>
      </c>
      <c r="BF281" s="216">
        <f>IF(N281="snížená",J281,0)</f>
        <v>0</v>
      </c>
      <c r="BG281" s="216">
        <f>IF(N281="zákl. přenesená",J281,0)</f>
        <v>0</v>
      </c>
      <c r="BH281" s="216">
        <f>IF(N281="sníž. přenesená",J281,0)</f>
        <v>0</v>
      </c>
      <c r="BI281" s="216">
        <f>IF(N281="nulová",J281,0)</f>
        <v>0</v>
      </c>
      <c r="BJ281" s="17" t="s">
        <v>80</v>
      </c>
      <c r="BK281" s="216">
        <f>ROUND(I281*H281,2)</f>
        <v>0</v>
      </c>
      <c r="BL281" s="17" t="s">
        <v>136</v>
      </c>
      <c r="BM281" s="215" t="s">
        <v>335</v>
      </c>
    </row>
    <row r="282" spans="1:65" s="2" customFormat="1" ht="29.25">
      <c r="A282" s="34"/>
      <c r="B282" s="35"/>
      <c r="C282" s="36"/>
      <c r="D282" s="217" t="s">
        <v>138</v>
      </c>
      <c r="E282" s="36"/>
      <c r="F282" s="218" t="s">
        <v>336</v>
      </c>
      <c r="G282" s="36"/>
      <c r="H282" s="36"/>
      <c r="I282" s="118"/>
      <c r="J282" s="36"/>
      <c r="K282" s="36"/>
      <c r="L282" s="39"/>
      <c r="M282" s="219"/>
      <c r="N282" s="220"/>
      <c r="O282" s="71"/>
      <c r="P282" s="71"/>
      <c r="Q282" s="71"/>
      <c r="R282" s="71"/>
      <c r="S282" s="71"/>
      <c r="T282" s="72"/>
      <c r="U282" s="34"/>
      <c r="V282" s="34"/>
      <c r="W282" s="34"/>
      <c r="X282" s="34"/>
      <c r="Y282" s="34"/>
      <c r="Z282" s="34"/>
      <c r="AA282" s="34"/>
      <c r="AB282" s="34"/>
      <c r="AC282" s="34"/>
      <c r="AD282" s="34"/>
      <c r="AE282" s="34"/>
      <c r="AT282" s="17" t="s">
        <v>138</v>
      </c>
      <c r="AU282" s="17" t="s">
        <v>82</v>
      </c>
    </row>
    <row r="283" spans="1:65" s="2" customFormat="1" ht="97.5">
      <c r="A283" s="34"/>
      <c r="B283" s="35"/>
      <c r="C283" s="36"/>
      <c r="D283" s="217" t="s">
        <v>140</v>
      </c>
      <c r="E283" s="36"/>
      <c r="F283" s="221" t="s">
        <v>337</v>
      </c>
      <c r="G283" s="36"/>
      <c r="H283" s="36"/>
      <c r="I283" s="118"/>
      <c r="J283" s="36"/>
      <c r="K283" s="36"/>
      <c r="L283" s="39"/>
      <c r="M283" s="219"/>
      <c r="N283" s="220"/>
      <c r="O283" s="71"/>
      <c r="P283" s="71"/>
      <c r="Q283" s="71"/>
      <c r="R283" s="71"/>
      <c r="S283" s="71"/>
      <c r="T283" s="72"/>
      <c r="U283" s="34"/>
      <c r="V283" s="34"/>
      <c r="W283" s="34"/>
      <c r="X283" s="34"/>
      <c r="Y283" s="34"/>
      <c r="Z283" s="34"/>
      <c r="AA283" s="34"/>
      <c r="AB283" s="34"/>
      <c r="AC283" s="34"/>
      <c r="AD283" s="34"/>
      <c r="AE283" s="34"/>
      <c r="AT283" s="17" t="s">
        <v>140</v>
      </c>
      <c r="AU283" s="17" t="s">
        <v>82</v>
      </c>
    </row>
    <row r="284" spans="1:65" s="13" customFormat="1">
      <c r="B284" s="222"/>
      <c r="C284" s="223"/>
      <c r="D284" s="217" t="s">
        <v>142</v>
      </c>
      <c r="E284" s="224" t="s">
        <v>1</v>
      </c>
      <c r="F284" s="225" t="s">
        <v>338</v>
      </c>
      <c r="G284" s="223"/>
      <c r="H284" s="224" t="s">
        <v>1</v>
      </c>
      <c r="I284" s="226"/>
      <c r="J284" s="223"/>
      <c r="K284" s="223"/>
      <c r="L284" s="227"/>
      <c r="M284" s="228"/>
      <c r="N284" s="229"/>
      <c r="O284" s="229"/>
      <c r="P284" s="229"/>
      <c r="Q284" s="229"/>
      <c r="R284" s="229"/>
      <c r="S284" s="229"/>
      <c r="T284" s="230"/>
      <c r="AT284" s="231" t="s">
        <v>142</v>
      </c>
      <c r="AU284" s="231" t="s">
        <v>82</v>
      </c>
      <c r="AV284" s="13" t="s">
        <v>80</v>
      </c>
      <c r="AW284" s="13" t="s">
        <v>30</v>
      </c>
      <c r="AX284" s="13" t="s">
        <v>73</v>
      </c>
      <c r="AY284" s="231" t="s">
        <v>129</v>
      </c>
    </row>
    <row r="285" spans="1:65" s="13" customFormat="1">
      <c r="B285" s="222"/>
      <c r="C285" s="223"/>
      <c r="D285" s="217" t="s">
        <v>142</v>
      </c>
      <c r="E285" s="224" t="s">
        <v>1</v>
      </c>
      <c r="F285" s="225" t="s">
        <v>151</v>
      </c>
      <c r="G285" s="223"/>
      <c r="H285" s="224" t="s">
        <v>1</v>
      </c>
      <c r="I285" s="226"/>
      <c r="J285" s="223"/>
      <c r="K285" s="223"/>
      <c r="L285" s="227"/>
      <c r="M285" s="228"/>
      <c r="N285" s="229"/>
      <c r="O285" s="229"/>
      <c r="P285" s="229"/>
      <c r="Q285" s="229"/>
      <c r="R285" s="229"/>
      <c r="S285" s="229"/>
      <c r="T285" s="230"/>
      <c r="AT285" s="231" t="s">
        <v>142</v>
      </c>
      <c r="AU285" s="231" t="s">
        <v>82</v>
      </c>
      <c r="AV285" s="13" t="s">
        <v>80</v>
      </c>
      <c r="AW285" s="13" t="s">
        <v>30</v>
      </c>
      <c r="AX285" s="13" t="s">
        <v>73</v>
      </c>
      <c r="AY285" s="231" t="s">
        <v>129</v>
      </c>
    </row>
    <row r="286" spans="1:65" s="14" customFormat="1">
      <c r="B286" s="232"/>
      <c r="C286" s="233"/>
      <c r="D286" s="217" t="s">
        <v>142</v>
      </c>
      <c r="E286" s="234" t="s">
        <v>1</v>
      </c>
      <c r="F286" s="235" t="s">
        <v>339</v>
      </c>
      <c r="G286" s="233"/>
      <c r="H286" s="236">
        <v>21.6</v>
      </c>
      <c r="I286" s="237"/>
      <c r="J286" s="233"/>
      <c r="K286" s="233"/>
      <c r="L286" s="238"/>
      <c r="M286" s="239"/>
      <c r="N286" s="240"/>
      <c r="O286" s="240"/>
      <c r="P286" s="240"/>
      <c r="Q286" s="240"/>
      <c r="R286" s="240"/>
      <c r="S286" s="240"/>
      <c r="T286" s="241"/>
      <c r="AT286" s="242" t="s">
        <v>142</v>
      </c>
      <c r="AU286" s="242" t="s">
        <v>82</v>
      </c>
      <c r="AV286" s="14" t="s">
        <v>82</v>
      </c>
      <c r="AW286" s="14" t="s">
        <v>30</v>
      </c>
      <c r="AX286" s="14" t="s">
        <v>80</v>
      </c>
      <c r="AY286" s="242" t="s">
        <v>129</v>
      </c>
    </row>
    <row r="287" spans="1:65" s="2" customFormat="1" ht="16.5" customHeight="1">
      <c r="A287" s="34"/>
      <c r="B287" s="35"/>
      <c r="C287" s="243" t="s">
        <v>340</v>
      </c>
      <c r="D287" s="243" t="s">
        <v>161</v>
      </c>
      <c r="E287" s="244" t="s">
        <v>341</v>
      </c>
      <c r="F287" s="245" t="s">
        <v>342</v>
      </c>
      <c r="G287" s="246" t="s">
        <v>269</v>
      </c>
      <c r="H287" s="247">
        <v>22.68</v>
      </c>
      <c r="I287" s="248"/>
      <c r="J287" s="249">
        <f>ROUND(I287*H287,2)</f>
        <v>0</v>
      </c>
      <c r="K287" s="245" t="s">
        <v>135</v>
      </c>
      <c r="L287" s="250"/>
      <c r="M287" s="251" t="s">
        <v>1</v>
      </c>
      <c r="N287" s="252" t="s">
        <v>38</v>
      </c>
      <c r="O287" s="71"/>
      <c r="P287" s="213">
        <f>O287*H287</f>
        <v>0</v>
      </c>
      <c r="Q287" s="213">
        <v>5.6120000000000003E-2</v>
      </c>
      <c r="R287" s="213">
        <f>Q287*H287</f>
        <v>1.2728016</v>
      </c>
      <c r="S287" s="213">
        <v>0</v>
      </c>
      <c r="T287" s="214">
        <f>S287*H287</f>
        <v>0</v>
      </c>
      <c r="U287" s="34"/>
      <c r="V287" s="34"/>
      <c r="W287" s="34"/>
      <c r="X287" s="34"/>
      <c r="Y287" s="34"/>
      <c r="Z287" s="34"/>
      <c r="AA287" s="34"/>
      <c r="AB287" s="34"/>
      <c r="AC287" s="34"/>
      <c r="AD287" s="34"/>
      <c r="AE287" s="34"/>
      <c r="AR287" s="215" t="s">
        <v>165</v>
      </c>
      <c r="AT287" s="215" t="s">
        <v>161</v>
      </c>
      <c r="AU287" s="215" t="s">
        <v>82</v>
      </c>
      <c r="AY287" s="17" t="s">
        <v>129</v>
      </c>
      <c r="BE287" s="216">
        <f>IF(N287="základní",J287,0)</f>
        <v>0</v>
      </c>
      <c r="BF287" s="216">
        <f>IF(N287="snížená",J287,0)</f>
        <v>0</v>
      </c>
      <c r="BG287" s="216">
        <f>IF(N287="zákl. přenesená",J287,0)</f>
        <v>0</v>
      </c>
      <c r="BH287" s="216">
        <f>IF(N287="sníž. přenesená",J287,0)</f>
        <v>0</v>
      </c>
      <c r="BI287" s="216">
        <f>IF(N287="nulová",J287,0)</f>
        <v>0</v>
      </c>
      <c r="BJ287" s="17" t="s">
        <v>80</v>
      </c>
      <c r="BK287" s="216">
        <f>ROUND(I287*H287,2)</f>
        <v>0</v>
      </c>
      <c r="BL287" s="17" t="s">
        <v>136</v>
      </c>
      <c r="BM287" s="215" t="s">
        <v>343</v>
      </c>
    </row>
    <row r="288" spans="1:65" s="2" customFormat="1">
      <c r="A288" s="34"/>
      <c r="B288" s="35"/>
      <c r="C288" s="36"/>
      <c r="D288" s="217" t="s">
        <v>138</v>
      </c>
      <c r="E288" s="36"/>
      <c r="F288" s="218" t="s">
        <v>342</v>
      </c>
      <c r="G288" s="36"/>
      <c r="H288" s="36"/>
      <c r="I288" s="118"/>
      <c r="J288" s="36"/>
      <c r="K288" s="36"/>
      <c r="L288" s="39"/>
      <c r="M288" s="219"/>
      <c r="N288" s="220"/>
      <c r="O288" s="71"/>
      <c r="P288" s="71"/>
      <c r="Q288" s="71"/>
      <c r="R288" s="71"/>
      <c r="S288" s="71"/>
      <c r="T288" s="72"/>
      <c r="U288" s="34"/>
      <c r="V288" s="34"/>
      <c r="W288" s="34"/>
      <c r="X288" s="34"/>
      <c r="Y288" s="34"/>
      <c r="Z288" s="34"/>
      <c r="AA288" s="34"/>
      <c r="AB288" s="34"/>
      <c r="AC288" s="34"/>
      <c r="AD288" s="34"/>
      <c r="AE288" s="34"/>
      <c r="AT288" s="17" t="s">
        <v>138</v>
      </c>
      <c r="AU288" s="17" t="s">
        <v>82</v>
      </c>
    </row>
    <row r="289" spans="1:65" s="14" customFormat="1">
      <c r="B289" s="232"/>
      <c r="C289" s="233"/>
      <c r="D289" s="217" t="s">
        <v>142</v>
      </c>
      <c r="E289" s="233"/>
      <c r="F289" s="235" t="s">
        <v>344</v>
      </c>
      <c r="G289" s="233"/>
      <c r="H289" s="236">
        <v>22.68</v>
      </c>
      <c r="I289" s="237"/>
      <c r="J289" s="233"/>
      <c r="K289" s="233"/>
      <c r="L289" s="238"/>
      <c r="M289" s="239"/>
      <c r="N289" s="240"/>
      <c r="O289" s="240"/>
      <c r="P289" s="240"/>
      <c r="Q289" s="240"/>
      <c r="R289" s="240"/>
      <c r="S289" s="240"/>
      <c r="T289" s="241"/>
      <c r="AT289" s="242" t="s">
        <v>142</v>
      </c>
      <c r="AU289" s="242" t="s">
        <v>82</v>
      </c>
      <c r="AV289" s="14" t="s">
        <v>82</v>
      </c>
      <c r="AW289" s="14" t="s">
        <v>4</v>
      </c>
      <c r="AX289" s="14" t="s">
        <v>80</v>
      </c>
      <c r="AY289" s="242" t="s">
        <v>129</v>
      </c>
    </row>
    <row r="290" spans="1:65" s="2" customFormat="1" ht="21.75" customHeight="1">
      <c r="A290" s="34"/>
      <c r="B290" s="35"/>
      <c r="C290" s="204" t="s">
        <v>345</v>
      </c>
      <c r="D290" s="204" t="s">
        <v>131</v>
      </c>
      <c r="E290" s="205" t="s">
        <v>346</v>
      </c>
      <c r="F290" s="206" t="s">
        <v>347</v>
      </c>
      <c r="G290" s="207" t="s">
        <v>269</v>
      </c>
      <c r="H290" s="208">
        <v>13.8</v>
      </c>
      <c r="I290" s="209"/>
      <c r="J290" s="210">
        <f>ROUND(I290*H290,2)</f>
        <v>0</v>
      </c>
      <c r="K290" s="206" t="s">
        <v>135</v>
      </c>
      <c r="L290" s="39"/>
      <c r="M290" s="211" t="s">
        <v>1</v>
      </c>
      <c r="N290" s="212" t="s">
        <v>38</v>
      </c>
      <c r="O290" s="71"/>
      <c r="P290" s="213">
        <f>O290*H290</f>
        <v>0</v>
      </c>
      <c r="Q290" s="213">
        <v>0.29221000000000003</v>
      </c>
      <c r="R290" s="213">
        <f>Q290*H290</f>
        <v>4.0324980000000004</v>
      </c>
      <c r="S290" s="213">
        <v>0</v>
      </c>
      <c r="T290" s="214">
        <f>S290*H290</f>
        <v>0</v>
      </c>
      <c r="U290" s="34"/>
      <c r="V290" s="34"/>
      <c r="W290" s="34"/>
      <c r="X290" s="34"/>
      <c r="Y290" s="34"/>
      <c r="Z290" s="34"/>
      <c r="AA290" s="34"/>
      <c r="AB290" s="34"/>
      <c r="AC290" s="34"/>
      <c r="AD290" s="34"/>
      <c r="AE290" s="34"/>
      <c r="AR290" s="215" t="s">
        <v>136</v>
      </c>
      <c r="AT290" s="215" t="s">
        <v>131</v>
      </c>
      <c r="AU290" s="215" t="s">
        <v>82</v>
      </c>
      <c r="AY290" s="17" t="s">
        <v>129</v>
      </c>
      <c r="BE290" s="216">
        <f>IF(N290="základní",J290,0)</f>
        <v>0</v>
      </c>
      <c r="BF290" s="216">
        <f>IF(N290="snížená",J290,0)</f>
        <v>0</v>
      </c>
      <c r="BG290" s="216">
        <f>IF(N290="zákl. přenesená",J290,0)</f>
        <v>0</v>
      </c>
      <c r="BH290" s="216">
        <f>IF(N290="sníž. přenesená",J290,0)</f>
        <v>0</v>
      </c>
      <c r="BI290" s="216">
        <f>IF(N290="nulová",J290,0)</f>
        <v>0</v>
      </c>
      <c r="BJ290" s="17" t="s">
        <v>80</v>
      </c>
      <c r="BK290" s="216">
        <f>ROUND(I290*H290,2)</f>
        <v>0</v>
      </c>
      <c r="BL290" s="17" t="s">
        <v>136</v>
      </c>
      <c r="BM290" s="215" t="s">
        <v>348</v>
      </c>
    </row>
    <row r="291" spans="1:65" s="2" customFormat="1" ht="19.5">
      <c r="A291" s="34"/>
      <c r="B291" s="35"/>
      <c r="C291" s="36"/>
      <c r="D291" s="217" t="s">
        <v>138</v>
      </c>
      <c r="E291" s="36"/>
      <c r="F291" s="218" t="s">
        <v>349</v>
      </c>
      <c r="G291" s="36"/>
      <c r="H291" s="36"/>
      <c r="I291" s="118"/>
      <c r="J291" s="36"/>
      <c r="K291" s="36"/>
      <c r="L291" s="39"/>
      <c r="M291" s="219"/>
      <c r="N291" s="220"/>
      <c r="O291" s="71"/>
      <c r="P291" s="71"/>
      <c r="Q291" s="71"/>
      <c r="R291" s="71"/>
      <c r="S291" s="71"/>
      <c r="T291" s="72"/>
      <c r="U291" s="34"/>
      <c r="V291" s="34"/>
      <c r="W291" s="34"/>
      <c r="X291" s="34"/>
      <c r="Y291" s="34"/>
      <c r="Z291" s="34"/>
      <c r="AA291" s="34"/>
      <c r="AB291" s="34"/>
      <c r="AC291" s="34"/>
      <c r="AD291" s="34"/>
      <c r="AE291" s="34"/>
      <c r="AT291" s="17" t="s">
        <v>138</v>
      </c>
      <c r="AU291" s="17" t="s">
        <v>82</v>
      </c>
    </row>
    <row r="292" spans="1:65" s="2" customFormat="1" ht="48.75">
      <c r="A292" s="34"/>
      <c r="B292" s="35"/>
      <c r="C292" s="36"/>
      <c r="D292" s="217" t="s">
        <v>140</v>
      </c>
      <c r="E292" s="36"/>
      <c r="F292" s="221" t="s">
        <v>350</v>
      </c>
      <c r="G292" s="36"/>
      <c r="H292" s="36"/>
      <c r="I292" s="118"/>
      <c r="J292" s="36"/>
      <c r="K292" s="36"/>
      <c r="L292" s="39"/>
      <c r="M292" s="219"/>
      <c r="N292" s="220"/>
      <c r="O292" s="71"/>
      <c r="P292" s="71"/>
      <c r="Q292" s="71"/>
      <c r="R292" s="71"/>
      <c r="S292" s="71"/>
      <c r="T292" s="72"/>
      <c r="U292" s="34"/>
      <c r="V292" s="34"/>
      <c r="W292" s="34"/>
      <c r="X292" s="34"/>
      <c r="Y292" s="34"/>
      <c r="Z292" s="34"/>
      <c r="AA292" s="34"/>
      <c r="AB292" s="34"/>
      <c r="AC292" s="34"/>
      <c r="AD292" s="34"/>
      <c r="AE292" s="34"/>
      <c r="AT292" s="17" t="s">
        <v>140</v>
      </c>
      <c r="AU292" s="17" t="s">
        <v>82</v>
      </c>
    </row>
    <row r="293" spans="1:65" s="13" customFormat="1" ht="22.5">
      <c r="B293" s="222"/>
      <c r="C293" s="223"/>
      <c r="D293" s="217" t="s">
        <v>142</v>
      </c>
      <c r="E293" s="224" t="s">
        <v>1</v>
      </c>
      <c r="F293" s="225" t="s">
        <v>351</v>
      </c>
      <c r="G293" s="223"/>
      <c r="H293" s="224" t="s">
        <v>1</v>
      </c>
      <c r="I293" s="226"/>
      <c r="J293" s="223"/>
      <c r="K293" s="223"/>
      <c r="L293" s="227"/>
      <c r="M293" s="228"/>
      <c r="N293" s="229"/>
      <c r="O293" s="229"/>
      <c r="P293" s="229"/>
      <c r="Q293" s="229"/>
      <c r="R293" s="229"/>
      <c r="S293" s="229"/>
      <c r="T293" s="230"/>
      <c r="AT293" s="231" t="s">
        <v>142</v>
      </c>
      <c r="AU293" s="231" t="s">
        <v>82</v>
      </c>
      <c r="AV293" s="13" t="s">
        <v>80</v>
      </c>
      <c r="AW293" s="13" t="s">
        <v>30</v>
      </c>
      <c r="AX293" s="13" t="s">
        <v>73</v>
      </c>
      <c r="AY293" s="231" t="s">
        <v>129</v>
      </c>
    </row>
    <row r="294" spans="1:65" s="14" customFormat="1">
      <c r="B294" s="232"/>
      <c r="C294" s="233"/>
      <c r="D294" s="217" t="s">
        <v>142</v>
      </c>
      <c r="E294" s="234" t="s">
        <v>1</v>
      </c>
      <c r="F294" s="235" t="s">
        <v>352</v>
      </c>
      <c r="G294" s="233"/>
      <c r="H294" s="236">
        <v>13.8</v>
      </c>
      <c r="I294" s="237"/>
      <c r="J294" s="233"/>
      <c r="K294" s="233"/>
      <c r="L294" s="238"/>
      <c r="M294" s="239"/>
      <c r="N294" s="240"/>
      <c r="O294" s="240"/>
      <c r="P294" s="240"/>
      <c r="Q294" s="240"/>
      <c r="R294" s="240"/>
      <c r="S294" s="240"/>
      <c r="T294" s="241"/>
      <c r="AT294" s="242" t="s">
        <v>142</v>
      </c>
      <c r="AU294" s="242" t="s">
        <v>82</v>
      </c>
      <c r="AV294" s="14" t="s">
        <v>82</v>
      </c>
      <c r="AW294" s="14" t="s">
        <v>30</v>
      </c>
      <c r="AX294" s="14" t="s">
        <v>80</v>
      </c>
      <c r="AY294" s="242" t="s">
        <v>129</v>
      </c>
    </row>
    <row r="295" spans="1:65" s="2" customFormat="1" ht="21.75" customHeight="1">
      <c r="A295" s="34"/>
      <c r="B295" s="35"/>
      <c r="C295" s="243" t="s">
        <v>353</v>
      </c>
      <c r="D295" s="243" t="s">
        <v>161</v>
      </c>
      <c r="E295" s="244" t="s">
        <v>354</v>
      </c>
      <c r="F295" s="245" t="s">
        <v>355</v>
      </c>
      <c r="G295" s="246" t="s">
        <v>269</v>
      </c>
      <c r="H295" s="247">
        <v>13.8</v>
      </c>
      <c r="I295" s="248"/>
      <c r="J295" s="249">
        <f>ROUND(I295*H295,2)</f>
        <v>0</v>
      </c>
      <c r="K295" s="245" t="s">
        <v>186</v>
      </c>
      <c r="L295" s="250"/>
      <c r="M295" s="251" t="s">
        <v>1</v>
      </c>
      <c r="N295" s="252" t="s">
        <v>38</v>
      </c>
      <c r="O295" s="71"/>
      <c r="P295" s="213">
        <f>O295*H295</f>
        <v>0</v>
      </c>
      <c r="Q295" s="213">
        <v>1.72E-2</v>
      </c>
      <c r="R295" s="213">
        <f>Q295*H295</f>
        <v>0.23736000000000002</v>
      </c>
      <c r="S295" s="213">
        <v>0</v>
      </c>
      <c r="T295" s="214">
        <f>S295*H295</f>
        <v>0</v>
      </c>
      <c r="U295" s="34"/>
      <c r="V295" s="34"/>
      <c r="W295" s="34"/>
      <c r="X295" s="34"/>
      <c r="Y295" s="34"/>
      <c r="Z295" s="34"/>
      <c r="AA295" s="34"/>
      <c r="AB295" s="34"/>
      <c r="AC295" s="34"/>
      <c r="AD295" s="34"/>
      <c r="AE295" s="34"/>
      <c r="AR295" s="215" t="s">
        <v>165</v>
      </c>
      <c r="AT295" s="215" t="s">
        <v>161</v>
      </c>
      <c r="AU295" s="215" t="s">
        <v>82</v>
      </c>
      <c r="AY295" s="17" t="s">
        <v>129</v>
      </c>
      <c r="BE295" s="216">
        <f>IF(N295="základní",J295,0)</f>
        <v>0</v>
      </c>
      <c r="BF295" s="216">
        <f>IF(N295="snížená",J295,0)</f>
        <v>0</v>
      </c>
      <c r="BG295" s="216">
        <f>IF(N295="zákl. přenesená",J295,0)</f>
        <v>0</v>
      </c>
      <c r="BH295" s="216">
        <f>IF(N295="sníž. přenesená",J295,0)</f>
        <v>0</v>
      </c>
      <c r="BI295" s="216">
        <f>IF(N295="nulová",J295,0)</f>
        <v>0</v>
      </c>
      <c r="BJ295" s="17" t="s">
        <v>80</v>
      </c>
      <c r="BK295" s="216">
        <f>ROUND(I295*H295,2)</f>
        <v>0</v>
      </c>
      <c r="BL295" s="17" t="s">
        <v>136</v>
      </c>
      <c r="BM295" s="215" t="s">
        <v>356</v>
      </c>
    </row>
    <row r="296" spans="1:65" s="2" customFormat="1" ht="29.25">
      <c r="A296" s="34"/>
      <c r="B296" s="35"/>
      <c r="C296" s="36"/>
      <c r="D296" s="217" t="s">
        <v>138</v>
      </c>
      <c r="E296" s="36"/>
      <c r="F296" s="218" t="s">
        <v>357</v>
      </c>
      <c r="G296" s="36"/>
      <c r="H296" s="36"/>
      <c r="I296" s="118"/>
      <c r="J296" s="36"/>
      <c r="K296" s="36"/>
      <c r="L296" s="39"/>
      <c r="M296" s="219"/>
      <c r="N296" s="220"/>
      <c r="O296" s="71"/>
      <c r="P296" s="71"/>
      <c r="Q296" s="71"/>
      <c r="R296" s="71"/>
      <c r="S296" s="71"/>
      <c r="T296" s="72"/>
      <c r="U296" s="34"/>
      <c r="V296" s="34"/>
      <c r="W296" s="34"/>
      <c r="X296" s="34"/>
      <c r="Y296" s="34"/>
      <c r="Z296" s="34"/>
      <c r="AA296" s="34"/>
      <c r="AB296" s="34"/>
      <c r="AC296" s="34"/>
      <c r="AD296" s="34"/>
      <c r="AE296" s="34"/>
      <c r="AT296" s="17" t="s">
        <v>138</v>
      </c>
      <c r="AU296" s="17" t="s">
        <v>82</v>
      </c>
    </row>
    <row r="297" spans="1:65" s="2" customFormat="1" ht="21.75" customHeight="1">
      <c r="A297" s="34"/>
      <c r="B297" s="35"/>
      <c r="C297" s="204" t="s">
        <v>358</v>
      </c>
      <c r="D297" s="204" t="s">
        <v>131</v>
      </c>
      <c r="E297" s="205" t="s">
        <v>359</v>
      </c>
      <c r="F297" s="206" t="s">
        <v>360</v>
      </c>
      <c r="G297" s="207" t="s">
        <v>322</v>
      </c>
      <c r="H297" s="208">
        <v>1</v>
      </c>
      <c r="I297" s="209"/>
      <c r="J297" s="210">
        <f>ROUND(I297*H297,2)</f>
        <v>0</v>
      </c>
      <c r="K297" s="206" t="s">
        <v>135</v>
      </c>
      <c r="L297" s="39"/>
      <c r="M297" s="211" t="s">
        <v>1</v>
      </c>
      <c r="N297" s="212" t="s">
        <v>38</v>
      </c>
      <c r="O297" s="71"/>
      <c r="P297" s="213">
        <f>O297*H297</f>
        <v>0</v>
      </c>
      <c r="Q297" s="213">
        <v>8.0000000000000004E-4</v>
      </c>
      <c r="R297" s="213">
        <f>Q297*H297</f>
        <v>8.0000000000000004E-4</v>
      </c>
      <c r="S297" s="213">
        <v>0</v>
      </c>
      <c r="T297" s="214">
        <f>S297*H297</f>
        <v>0</v>
      </c>
      <c r="U297" s="34"/>
      <c r="V297" s="34"/>
      <c r="W297" s="34"/>
      <c r="X297" s="34"/>
      <c r="Y297" s="34"/>
      <c r="Z297" s="34"/>
      <c r="AA297" s="34"/>
      <c r="AB297" s="34"/>
      <c r="AC297" s="34"/>
      <c r="AD297" s="34"/>
      <c r="AE297" s="34"/>
      <c r="AR297" s="215" t="s">
        <v>136</v>
      </c>
      <c r="AT297" s="215" t="s">
        <v>131</v>
      </c>
      <c r="AU297" s="215" t="s">
        <v>82</v>
      </c>
      <c r="AY297" s="17" t="s">
        <v>129</v>
      </c>
      <c r="BE297" s="216">
        <f>IF(N297="základní",J297,0)</f>
        <v>0</v>
      </c>
      <c r="BF297" s="216">
        <f>IF(N297="snížená",J297,0)</f>
        <v>0</v>
      </c>
      <c r="BG297" s="216">
        <f>IF(N297="zákl. přenesená",J297,0)</f>
        <v>0</v>
      </c>
      <c r="BH297" s="216">
        <f>IF(N297="sníž. přenesená",J297,0)</f>
        <v>0</v>
      </c>
      <c r="BI297" s="216">
        <f>IF(N297="nulová",J297,0)</f>
        <v>0</v>
      </c>
      <c r="BJ297" s="17" t="s">
        <v>80</v>
      </c>
      <c r="BK297" s="216">
        <f>ROUND(I297*H297,2)</f>
        <v>0</v>
      </c>
      <c r="BL297" s="17" t="s">
        <v>136</v>
      </c>
      <c r="BM297" s="215" t="s">
        <v>361</v>
      </c>
    </row>
    <row r="298" spans="1:65" s="2" customFormat="1">
      <c r="A298" s="34"/>
      <c r="B298" s="35"/>
      <c r="C298" s="36"/>
      <c r="D298" s="217" t="s">
        <v>138</v>
      </c>
      <c r="E298" s="36"/>
      <c r="F298" s="218" t="s">
        <v>362</v>
      </c>
      <c r="G298" s="36"/>
      <c r="H298" s="36"/>
      <c r="I298" s="118"/>
      <c r="J298" s="36"/>
      <c r="K298" s="36"/>
      <c r="L298" s="39"/>
      <c r="M298" s="219"/>
      <c r="N298" s="220"/>
      <c r="O298" s="71"/>
      <c r="P298" s="71"/>
      <c r="Q298" s="71"/>
      <c r="R298" s="71"/>
      <c r="S298" s="71"/>
      <c r="T298" s="72"/>
      <c r="U298" s="34"/>
      <c r="V298" s="34"/>
      <c r="W298" s="34"/>
      <c r="X298" s="34"/>
      <c r="Y298" s="34"/>
      <c r="Z298" s="34"/>
      <c r="AA298" s="34"/>
      <c r="AB298" s="34"/>
      <c r="AC298" s="34"/>
      <c r="AD298" s="34"/>
      <c r="AE298" s="34"/>
      <c r="AT298" s="17" t="s">
        <v>138</v>
      </c>
      <c r="AU298" s="17" t="s">
        <v>82</v>
      </c>
    </row>
    <row r="299" spans="1:65" s="2" customFormat="1" ht="48.75">
      <c r="A299" s="34"/>
      <c r="B299" s="35"/>
      <c r="C299" s="36"/>
      <c r="D299" s="217" t="s">
        <v>140</v>
      </c>
      <c r="E299" s="36"/>
      <c r="F299" s="221" t="s">
        <v>363</v>
      </c>
      <c r="G299" s="36"/>
      <c r="H299" s="36"/>
      <c r="I299" s="118"/>
      <c r="J299" s="36"/>
      <c r="K299" s="36"/>
      <c r="L299" s="39"/>
      <c r="M299" s="219"/>
      <c r="N299" s="220"/>
      <c r="O299" s="71"/>
      <c r="P299" s="71"/>
      <c r="Q299" s="71"/>
      <c r="R299" s="71"/>
      <c r="S299" s="71"/>
      <c r="T299" s="72"/>
      <c r="U299" s="34"/>
      <c r="V299" s="34"/>
      <c r="W299" s="34"/>
      <c r="X299" s="34"/>
      <c r="Y299" s="34"/>
      <c r="Z299" s="34"/>
      <c r="AA299" s="34"/>
      <c r="AB299" s="34"/>
      <c r="AC299" s="34"/>
      <c r="AD299" s="34"/>
      <c r="AE299" s="34"/>
      <c r="AT299" s="17" t="s">
        <v>140</v>
      </c>
      <c r="AU299" s="17" t="s">
        <v>82</v>
      </c>
    </row>
    <row r="300" spans="1:65" s="13" customFormat="1">
      <c r="B300" s="222"/>
      <c r="C300" s="223"/>
      <c r="D300" s="217" t="s">
        <v>142</v>
      </c>
      <c r="E300" s="224" t="s">
        <v>1</v>
      </c>
      <c r="F300" s="225" t="s">
        <v>364</v>
      </c>
      <c r="G300" s="223"/>
      <c r="H300" s="224" t="s">
        <v>1</v>
      </c>
      <c r="I300" s="226"/>
      <c r="J300" s="223"/>
      <c r="K300" s="223"/>
      <c r="L300" s="227"/>
      <c r="M300" s="228"/>
      <c r="N300" s="229"/>
      <c r="O300" s="229"/>
      <c r="P300" s="229"/>
      <c r="Q300" s="229"/>
      <c r="R300" s="229"/>
      <c r="S300" s="229"/>
      <c r="T300" s="230"/>
      <c r="AT300" s="231" t="s">
        <v>142</v>
      </c>
      <c r="AU300" s="231" t="s">
        <v>82</v>
      </c>
      <c r="AV300" s="13" t="s">
        <v>80</v>
      </c>
      <c r="AW300" s="13" t="s">
        <v>30</v>
      </c>
      <c r="AX300" s="13" t="s">
        <v>73</v>
      </c>
      <c r="AY300" s="231" t="s">
        <v>129</v>
      </c>
    </row>
    <row r="301" spans="1:65" s="14" customFormat="1">
      <c r="B301" s="232"/>
      <c r="C301" s="233"/>
      <c r="D301" s="217" t="s">
        <v>142</v>
      </c>
      <c r="E301" s="234" t="s">
        <v>1</v>
      </c>
      <c r="F301" s="235" t="s">
        <v>80</v>
      </c>
      <c r="G301" s="233"/>
      <c r="H301" s="236">
        <v>1</v>
      </c>
      <c r="I301" s="237"/>
      <c r="J301" s="233"/>
      <c r="K301" s="233"/>
      <c r="L301" s="238"/>
      <c r="M301" s="239"/>
      <c r="N301" s="240"/>
      <c r="O301" s="240"/>
      <c r="P301" s="240"/>
      <c r="Q301" s="240"/>
      <c r="R301" s="240"/>
      <c r="S301" s="240"/>
      <c r="T301" s="241"/>
      <c r="AT301" s="242" t="s">
        <v>142</v>
      </c>
      <c r="AU301" s="242" t="s">
        <v>82</v>
      </c>
      <c r="AV301" s="14" t="s">
        <v>82</v>
      </c>
      <c r="AW301" s="14" t="s">
        <v>30</v>
      </c>
      <c r="AX301" s="14" t="s">
        <v>80</v>
      </c>
      <c r="AY301" s="242" t="s">
        <v>129</v>
      </c>
    </row>
    <row r="302" spans="1:65" s="2" customFormat="1" ht="21.75" customHeight="1">
      <c r="A302" s="34"/>
      <c r="B302" s="35"/>
      <c r="C302" s="243" t="s">
        <v>365</v>
      </c>
      <c r="D302" s="243" t="s">
        <v>161</v>
      </c>
      <c r="E302" s="244" t="s">
        <v>366</v>
      </c>
      <c r="F302" s="245" t="s">
        <v>367</v>
      </c>
      <c r="G302" s="246" t="s">
        <v>322</v>
      </c>
      <c r="H302" s="247">
        <v>1</v>
      </c>
      <c r="I302" s="248"/>
      <c r="J302" s="249">
        <f>ROUND(I302*H302,2)</f>
        <v>0</v>
      </c>
      <c r="K302" s="245" t="s">
        <v>186</v>
      </c>
      <c r="L302" s="250"/>
      <c r="M302" s="251" t="s">
        <v>1</v>
      </c>
      <c r="N302" s="252" t="s">
        <v>38</v>
      </c>
      <c r="O302" s="71"/>
      <c r="P302" s="213">
        <f>O302*H302</f>
        <v>0</v>
      </c>
      <c r="Q302" s="213">
        <v>1.4500000000000001E-2</v>
      </c>
      <c r="R302" s="213">
        <f>Q302*H302</f>
        <v>1.4500000000000001E-2</v>
      </c>
      <c r="S302" s="213">
        <v>0</v>
      </c>
      <c r="T302" s="214">
        <f>S302*H302</f>
        <v>0</v>
      </c>
      <c r="U302" s="34"/>
      <c r="V302" s="34"/>
      <c r="W302" s="34"/>
      <c r="X302" s="34"/>
      <c r="Y302" s="34"/>
      <c r="Z302" s="34"/>
      <c r="AA302" s="34"/>
      <c r="AB302" s="34"/>
      <c r="AC302" s="34"/>
      <c r="AD302" s="34"/>
      <c r="AE302" s="34"/>
      <c r="AR302" s="215" t="s">
        <v>165</v>
      </c>
      <c r="AT302" s="215" t="s">
        <v>161</v>
      </c>
      <c r="AU302" s="215" t="s">
        <v>82</v>
      </c>
      <c r="AY302" s="17" t="s">
        <v>129</v>
      </c>
      <c r="BE302" s="216">
        <f>IF(N302="základní",J302,0)</f>
        <v>0</v>
      </c>
      <c r="BF302" s="216">
        <f>IF(N302="snížená",J302,0)</f>
        <v>0</v>
      </c>
      <c r="BG302" s="216">
        <f>IF(N302="zákl. přenesená",J302,0)</f>
        <v>0</v>
      </c>
      <c r="BH302" s="216">
        <f>IF(N302="sníž. přenesená",J302,0)</f>
        <v>0</v>
      </c>
      <c r="BI302" s="216">
        <f>IF(N302="nulová",J302,0)</f>
        <v>0</v>
      </c>
      <c r="BJ302" s="17" t="s">
        <v>80</v>
      </c>
      <c r="BK302" s="216">
        <f>ROUND(I302*H302,2)</f>
        <v>0</v>
      </c>
      <c r="BL302" s="17" t="s">
        <v>136</v>
      </c>
      <c r="BM302" s="215" t="s">
        <v>368</v>
      </c>
    </row>
    <row r="303" spans="1:65" s="2" customFormat="1" ht="19.5">
      <c r="A303" s="34"/>
      <c r="B303" s="35"/>
      <c r="C303" s="36"/>
      <c r="D303" s="217" t="s">
        <v>138</v>
      </c>
      <c r="E303" s="36"/>
      <c r="F303" s="218" t="s">
        <v>369</v>
      </c>
      <c r="G303" s="36"/>
      <c r="H303" s="36"/>
      <c r="I303" s="118"/>
      <c r="J303" s="36"/>
      <c r="K303" s="36"/>
      <c r="L303" s="39"/>
      <c r="M303" s="219"/>
      <c r="N303" s="220"/>
      <c r="O303" s="71"/>
      <c r="P303" s="71"/>
      <c r="Q303" s="71"/>
      <c r="R303" s="71"/>
      <c r="S303" s="71"/>
      <c r="T303" s="72"/>
      <c r="U303" s="34"/>
      <c r="V303" s="34"/>
      <c r="W303" s="34"/>
      <c r="X303" s="34"/>
      <c r="Y303" s="34"/>
      <c r="Z303" s="34"/>
      <c r="AA303" s="34"/>
      <c r="AB303" s="34"/>
      <c r="AC303" s="34"/>
      <c r="AD303" s="34"/>
      <c r="AE303" s="34"/>
      <c r="AT303" s="17" t="s">
        <v>138</v>
      </c>
      <c r="AU303" s="17" t="s">
        <v>82</v>
      </c>
    </row>
    <row r="304" spans="1:65" s="2" customFormat="1" ht="68.25">
      <c r="A304" s="34"/>
      <c r="B304" s="35"/>
      <c r="C304" s="36"/>
      <c r="D304" s="217" t="s">
        <v>370</v>
      </c>
      <c r="E304" s="36"/>
      <c r="F304" s="221" t="s">
        <v>371</v>
      </c>
      <c r="G304" s="36"/>
      <c r="H304" s="36"/>
      <c r="I304" s="118"/>
      <c r="J304" s="36"/>
      <c r="K304" s="36"/>
      <c r="L304" s="39"/>
      <c r="M304" s="219"/>
      <c r="N304" s="220"/>
      <c r="O304" s="71"/>
      <c r="P304" s="71"/>
      <c r="Q304" s="71"/>
      <c r="R304" s="71"/>
      <c r="S304" s="71"/>
      <c r="T304" s="72"/>
      <c r="U304" s="34"/>
      <c r="V304" s="34"/>
      <c r="W304" s="34"/>
      <c r="X304" s="34"/>
      <c r="Y304" s="34"/>
      <c r="Z304" s="34"/>
      <c r="AA304" s="34"/>
      <c r="AB304" s="34"/>
      <c r="AC304" s="34"/>
      <c r="AD304" s="34"/>
      <c r="AE304" s="34"/>
      <c r="AT304" s="17" t="s">
        <v>370</v>
      </c>
      <c r="AU304" s="17" t="s">
        <v>82</v>
      </c>
    </row>
    <row r="305" spans="1:65" s="13" customFormat="1">
      <c r="B305" s="222"/>
      <c r="C305" s="223"/>
      <c r="D305" s="217" t="s">
        <v>142</v>
      </c>
      <c r="E305" s="224" t="s">
        <v>1</v>
      </c>
      <c r="F305" s="225" t="s">
        <v>364</v>
      </c>
      <c r="G305" s="223"/>
      <c r="H305" s="224" t="s">
        <v>1</v>
      </c>
      <c r="I305" s="226"/>
      <c r="J305" s="223"/>
      <c r="K305" s="223"/>
      <c r="L305" s="227"/>
      <c r="M305" s="228"/>
      <c r="N305" s="229"/>
      <c r="O305" s="229"/>
      <c r="P305" s="229"/>
      <c r="Q305" s="229"/>
      <c r="R305" s="229"/>
      <c r="S305" s="229"/>
      <c r="T305" s="230"/>
      <c r="AT305" s="231" t="s">
        <v>142</v>
      </c>
      <c r="AU305" s="231" t="s">
        <v>82</v>
      </c>
      <c r="AV305" s="13" t="s">
        <v>80</v>
      </c>
      <c r="AW305" s="13" t="s">
        <v>30</v>
      </c>
      <c r="AX305" s="13" t="s">
        <v>73</v>
      </c>
      <c r="AY305" s="231" t="s">
        <v>129</v>
      </c>
    </row>
    <row r="306" spans="1:65" s="14" customFormat="1">
      <c r="B306" s="232"/>
      <c r="C306" s="233"/>
      <c r="D306" s="217" t="s">
        <v>142</v>
      </c>
      <c r="E306" s="234" t="s">
        <v>1</v>
      </c>
      <c r="F306" s="235" t="s">
        <v>80</v>
      </c>
      <c r="G306" s="233"/>
      <c r="H306" s="236">
        <v>1</v>
      </c>
      <c r="I306" s="237"/>
      <c r="J306" s="233"/>
      <c r="K306" s="233"/>
      <c r="L306" s="238"/>
      <c r="M306" s="239"/>
      <c r="N306" s="240"/>
      <c r="O306" s="240"/>
      <c r="P306" s="240"/>
      <c r="Q306" s="240"/>
      <c r="R306" s="240"/>
      <c r="S306" s="240"/>
      <c r="T306" s="241"/>
      <c r="AT306" s="242" t="s">
        <v>142</v>
      </c>
      <c r="AU306" s="242" t="s">
        <v>82</v>
      </c>
      <c r="AV306" s="14" t="s">
        <v>82</v>
      </c>
      <c r="AW306" s="14" t="s">
        <v>30</v>
      </c>
      <c r="AX306" s="14" t="s">
        <v>80</v>
      </c>
      <c r="AY306" s="242" t="s">
        <v>129</v>
      </c>
    </row>
    <row r="307" spans="1:65" s="2" customFormat="1" ht="21.75" customHeight="1">
      <c r="A307" s="34"/>
      <c r="B307" s="35"/>
      <c r="C307" s="204" t="s">
        <v>372</v>
      </c>
      <c r="D307" s="204" t="s">
        <v>131</v>
      </c>
      <c r="E307" s="205" t="s">
        <v>373</v>
      </c>
      <c r="F307" s="206" t="s">
        <v>374</v>
      </c>
      <c r="G307" s="207" t="s">
        <v>322</v>
      </c>
      <c r="H307" s="208">
        <v>17</v>
      </c>
      <c r="I307" s="209"/>
      <c r="J307" s="210">
        <f>ROUND(I307*H307,2)</f>
        <v>0</v>
      </c>
      <c r="K307" s="206" t="s">
        <v>186</v>
      </c>
      <c r="L307" s="39"/>
      <c r="M307" s="211" t="s">
        <v>1</v>
      </c>
      <c r="N307" s="212" t="s">
        <v>38</v>
      </c>
      <c r="O307" s="71"/>
      <c r="P307" s="213">
        <f>O307*H307</f>
        <v>0</v>
      </c>
      <c r="Q307" s="213">
        <v>0</v>
      </c>
      <c r="R307" s="213">
        <f>Q307*H307</f>
        <v>0</v>
      </c>
      <c r="S307" s="213">
        <v>0</v>
      </c>
      <c r="T307" s="214">
        <f>S307*H307</f>
        <v>0</v>
      </c>
      <c r="U307" s="34"/>
      <c r="V307" s="34"/>
      <c r="W307" s="34"/>
      <c r="X307" s="34"/>
      <c r="Y307" s="34"/>
      <c r="Z307" s="34"/>
      <c r="AA307" s="34"/>
      <c r="AB307" s="34"/>
      <c r="AC307" s="34"/>
      <c r="AD307" s="34"/>
      <c r="AE307" s="34"/>
      <c r="AR307" s="215" t="s">
        <v>136</v>
      </c>
      <c r="AT307" s="215" t="s">
        <v>131</v>
      </c>
      <c r="AU307" s="215" t="s">
        <v>82</v>
      </c>
      <c r="AY307" s="17" t="s">
        <v>129</v>
      </c>
      <c r="BE307" s="216">
        <f>IF(N307="základní",J307,0)</f>
        <v>0</v>
      </c>
      <c r="BF307" s="216">
        <f>IF(N307="snížená",J307,0)</f>
        <v>0</v>
      </c>
      <c r="BG307" s="216">
        <f>IF(N307="zákl. přenesená",J307,0)</f>
        <v>0</v>
      </c>
      <c r="BH307" s="216">
        <f>IF(N307="sníž. přenesená",J307,0)</f>
        <v>0</v>
      </c>
      <c r="BI307" s="216">
        <f>IF(N307="nulová",J307,0)</f>
        <v>0</v>
      </c>
      <c r="BJ307" s="17" t="s">
        <v>80</v>
      </c>
      <c r="BK307" s="216">
        <f>ROUND(I307*H307,2)</f>
        <v>0</v>
      </c>
      <c r="BL307" s="17" t="s">
        <v>136</v>
      </c>
      <c r="BM307" s="215" t="s">
        <v>375</v>
      </c>
    </row>
    <row r="308" spans="1:65" s="2" customFormat="1" ht="19.5">
      <c r="A308" s="34"/>
      <c r="B308" s="35"/>
      <c r="C308" s="36"/>
      <c r="D308" s="217" t="s">
        <v>138</v>
      </c>
      <c r="E308" s="36"/>
      <c r="F308" s="218" t="s">
        <v>374</v>
      </c>
      <c r="G308" s="36"/>
      <c r="H308" s="36"/>
      <c r="I308" s="118"/>
      <c r="J308" s="36"/>
      <c r="K308" s="36"/>
      <c r="L308" s="39"/>
      <c r="M308" s="219"/>
      <c r="N308" s="220"/>
      <c r="O308" s="71"/>
      <c r="P308" s="71"/>
      <c r="Q308" s="71"/>
      <c r="R308" s="71"/>
      <c r="S308" s="71"/>
      <c r="T308" s="72"/>
      <c r="U308" s="34"/>
      <c r="V308" s="34"/>
      <c r="W308" s="34"/>
      <c r="X308" s="34"/>
      <c r="Y308" s="34"/>
      <c r="Z308" s="34"/>
      <c r="AA308" s="34"/>
      <c r="AB308" s="34"/>
      <c r="AC308" s="34"/>
      <c r="AD308" s="34"/>
      <c r="AE308" s="34"/>
      <c r="AT308" s="17" t="s">
        <v>138</v>
      </c>
      <c r="AU308" s="17" t="s">
        <v>82</v>
      </c>
    </row>
    <row r="309" spans="1:65" s="2" customFormat="1" ht="87.75">
      <c r="A309" s="34"/>
      <c r="B309" s="35"/>
      <c r="C309" s="36"/>
      <c r="D309" s="217" t="s">
        <v>370</v>
      </c>
      <c r="E309" s="36"/>
      <c r="F309" s="221" t="s">
        <v>376</v>
      </c>
      <c r="G309" s="36"/>
      <c r="H309" s="36"/>
      <c r="I309" s="118"/>
      <c r="J309" s="36"/>
      <c r="K309" s="36"/>
      <c r="L309" s="39"/>
      <c r="M309" s="219"/>
      <c r="N309" s="220"/>
      <c r="O309" s="71"/>
      <c r="P309" s="71"/>
      <c r="Q309" s="71"/>
      <c r="R309" s="71"/>
      <c r="S309" s="71"/>
      <c r="T309" s="72"/>
      <c r="U309" s="34"/>
      <c r="V309" s="34"/>
      <c r="W309" s="34"/>
      <c r="X309" s="34"/>
      <c r="Y309" s="34"/>
      <c r="Z309" s="34"/>
      <c r="AA309" s="34"/>
      <c r="AB309" s="34"/>
      <c r="AC309" s="34"/>
      <c r="AD309" s="34"/>
      <c r="AE309" s="34"/>
      <c r="AT309" s="17" t="s">
        <v>370</v>
      </c>
      <c r="AU309" s="17" t="s">
        <v>82</v>
      </c>
    </row>
    <row r="310" spans="1:65" s="13" customFormat="1">
      <c r="B310" s="222"/>
      <c r="C310" s="223"/>
      <c r="D310" s="217" t="s">
        <v>142</v>
      </c>
      <c r="E310" s="224" t="s">
        <v>1</v>
      </c>
      <c r="F310" s="225" t="s">
        <v>377</v>
      </c>
      <c r="G310" s="223"/>
      <c r="H310" s="224" t="s">
        <v>1</v>
      </c>
      <c r="I310" s="226"/>
      <c r="J310" s="223"/>
      <c r="K310" s="223"/>
      <c r="L310" s="227"/>
      <c r="M310" s="228"/>
      <c r="N310" s="229"/>
      <c r="O310" s="229"/>
      <c r="P310" s="229"/>
      <c r="Q310" s="229"/>
      <c r="R310" s="229"/>
      <c r="S310" s="229"/>
      <c r="T310" s="230"/>
      <c r="AT310" s="231" t="s">
        <v>142</v>
      </c>
      <c r="AU310" s="231" t="s">
        <v>82</v>
      </c>
      <c r="AV310" s="13" t="s">
        <v>80</v>
      </c>
      <c r="AW310" s="13" t="s">
        <v>30</v>
      </c>
      <c r="AX310" s="13" t="s">
        <v>73</v>
      </c>
      <c r="AY310" s="231" t="s">
        <v>129</v>
      </c>
    </row>
    <row r="311" spans="1:65" s="14" customFormat="1">
      <c r="B311" s="232"/>
      <c r="C311" s="233"/>
      <c r="D311" s="217" t="s">
        <v>142</v>
      </c>
      <c r="E311" s="234" t="s">
        <v>1</v>
      </c>
      <c r="F311" s="235" t="s">
        <v>266</v>
      </c>
      <c r="G311" s="233"/>
      <c r="H311" s="236">
        <v>17</v>
      </c>
      <c r="I311" s="237"/>
      <c r="J311" s="233"/>
      <c r="K311" s="233"/>
      <c r="L311" s="238"/>
      <c r="M311" s="239"/>
      <c r="N311" s="240"/>
      <c r="O311" s="240"/>
      <c r="P311" s="240"/>
      <c r="Q311" s="240"/>
      <c r="R311" s="240"/>
      <c r="S311" s="240"/>
      <c r="T311" s="241"/>
      <c r="AT311" s="242" t="s">
        <v>142</v>
      </c>
      <c r="AU311" s="242" t="s">
        <v>82</v>
      </c>
      <c r="AV311" s="14" t="s">
        <v>82</v>
      </c>
      <c r="AW311" s="14" t="s">
        <v>30</v>
      </c>
      <c r="AX311" s="14" t="s">
        <v>80</v>
      </c>
      <c r="AY311" s="242" t="s">
        <v>129</v>
      </c>
    </row>
    <row r="312" spans="1:65" s="2" customFormat="1" ht="21.75" customHeight="1">
      <c r="A312" s="34"/>
      <c r="B312" s="35"/>
      <c r="C312" s="243" t="s">
        <v>378</v>
      </c>
      <c r="D312" s="243" t="s">
        <v>161</v>
      </c>
      <c r="E312" s="244" t="s">
        <v>379</v>
      </c>
      <c r="F312" s="245" t="s">
        <v>380</v>
      </c>
      <c r="G312" s="246" t="s">
        <v>322</v>
      </c>
      <c r="H312" s="247">
        <v>17</v>
      </c>
      <c r="I312" s="248"/>
      <c r="J312" s="249">
        <f>ROUND(I312*H312,2)</f>
        <v>0</v>
      </c>
      <c r="K312" s="245" t="s">
        <v>186</v>
      </c>
      <c r="L312" s="250"/>
      <c r="M312" s="251" t="s">
        <v>1</v>
      </c>
      <c r="N312" s="252" t="s">
        <v>38</v>
      </c>
      <c r="O312" s="71"/>
      <c r="P312" s="213">
        <f>O312*H312</f>
        <v>0</v>
      </c>
      <c r="Q312" s="213">
        <v>0</v>
      </c>
      <c r="R312" s="213">
        <f>Q312*H312</f>
        <v>0</v>
      </c>
      <c r="S312" s="213">
        <v>0</v>
      </c>
      <c r="T312" s="214">
        <f>S312*H312</f>
        <v>0</v>
      </c>
      <c r="U312" s="34"/>
      <c r="V312" s="34"/>
      <c r="W312" s="34"/>
      <c r="X312" s="34"/>
      <c r="Y312" s="34"/>
      <c r="Z312" s="34"/>
      <c r="AA312" s="34"/>
      <c r="AB312" s="34"/>
      <c r="AC312" s="34"/>
      <c r="AD312" s="34"/>
      <c r="AE312" s="34"/>
      <c r="AR312" s="215" t="s">
        <v>165</v>
      </c>
      <c r="AT312" s="215" t="s">
        <v>161</v>
      </c>
      <c r="AU312" s="215" t="s">
        <v>82</v>
      </c>
      <c r="AY312" s="17" t="s">
        <v>129</v>
      </c>
      <c r="BE312" s="216">
        <f>IF(N312="základní",J312,0)</f>
        <v>0</v>
      </c>
      <c r="BF312" s="216">
        <f>IF(N312="snížená",J312,0)</f>
        <v>0</v>
      </c>
      <c r="BG312" s="216">
        <f>IF(N312="zákl. přenesená",J312,0)</f>
        <v>0</v>
      </c>
      <c r="BH312" s="216">
        <f>IF(N312="sníž. přenesená",J312,0)</f>
        <v>0</v>
      </c>
      <c r="BI312" s="216">
        <f>IF(N312="nulová",J312,0)</f>
        <v>0</v>
      </c>
      <c r="BJ312" s="17" t="s">
        <v>80</v>
      </c>
      <c r="BK312" s="216">
        <f>ROUND(I312*H312,2)</f>
        <v>0</v>
      </c>
      <c r="BL312" s="17" t="s">
        <v>136</v>
      </c>
      <c r="BM312" s="215" t="s">
        <v>381</v>
      </c>
    </row>
    <row r="313" spans="1:65" s="2" customFormat="1" ht="19.5">
      <c r="A313" s="34"/>
      <c r="B313" s="35"/>
      <c r="C313" s="36"/>
      <c r="D313" s="217" t="s">
        <v>138</v>
      </c>
      <c r="E313" s="36"/>
      <c r="F313" s="218" t="s">
        <v>382</v>
      </c>
      <c r="G313" s="36"/>
      <c r="H313" s="36"/>
      <c r="I313" s="118"/>
      <c r="J313" s="36"/>
      <c r="K313" s="36"/>
      <c r="L313" s="39"/>
      <c r="M313" s="219"/>
      <c r="N313" s="220"/>
      <c r="O313" s="71"/>
      <c r="P313" s="71"/>
      <c r="Q313" s="71"/>
      <c r="R313" s="71"/>
      <c r="S313" s="71"/>
      <c r="T313" s="72"/>
      <c r="U313" s="34"/>
      <c r="V313" s="34"/>
      <c r="W313" s="34"/>
      <c r="X313" s="34"/>
      <c r="Y313" s="34"/>
      <c r="Z313" s="34"/>
      <c r="AA313" s="34"/>
      <c r="AB313" s="34"/>
      <c r="AC313" s="34"/>
      <c r="AD313" s="34"/>
      <c r="AE313" s="34"/>
      <c r="AT313" s="17" t="s">
        <v>138</v>
      </c>
      <c r="AU313" s="17" t="s">
        <v>82</v>
      </c>
    </row>
    <row r="314" spans="1:65" s="2" customFormat="1" ht="58.5">
      <c r="A314" s="34"/>
      <c r="B314" s="35"/>
      <c r="C314" s="36"/>
      <c r="D314" s="217" t="s">
        <v>370</v>
      </c>
      <c r="E314" s="36"/>
      <c r="F314" s="221" t="s">
        <v>383</v>
      </c>
      <c r="G314" s="36"/>
      <c r="H314" s="36"/>
      <c r="I314" s="118"/>
      <c r="J314" s="36"/>
      <c r="K314" s="36"/>
      <c r="L314" s="39"/>
      <c r="M314" s="219"/>
      <c r="N314" s="220"/>
      <c r="O314" s="71"/>
      <c r="P314" s="71"/>
      <c r="Q314" s="71"/>
      <c r="R314" s="71"/>
      <c r="S314" s="71"/>
      <c r="T314" s="72"/>
      <c r="U314" s="34"/>
      <c r="V314" s="34"/>
      <c r="W314" s="34"/>
      <c r="X314" s="34"/>
      <c r="Y314" s="34"/>
      <c r="Z314" s="34"/>
      <c r="AA314" s="34"/>
      <c r="AB314" s="34"/>
      <c r="AC314" s="34"/>
      <c r="AD314" s="34"/>
      <c r="AE314" s="34"/>
      <c r="AT314" s="17" t="s">
        <v>370</v>
      </c>
      <c r="AU314" s="17" t="s">
        <v>82</v>
      </c>
    </row>
    <row r="315" spans="1:65" s="13" customFormat="1">
      <c r="B315" s="222"/>
      <c r="C315" s="223"/>
      <c r="D315" s="217" t="s">
        <v>142</v>
      </c>
      <c r="E315" s="224" t="s">
        <v>1</v>
      </c>
      <c r="F315" s="225" t="s">
        <v>377</v>
      </c>
      <c r="G315" s="223"/>
      <c r="H315" s="224" t="s">
        <v>1</v>
      </c>
      <c r="I315" s="226"/>
      <c r="J315" s="223"/>
      <c r="K315" s="223"/>
      <c r="L315" s="227"/>
      <c r="M315" s="228"/>
      <c r="N315" s="229"/>
      <c r="O315" s="229"/>
      <c r="P315" s="229"/>
      <c r="Q315" s="229"/>
      <c r="R315" s="229"/>
      <c r="S315" s="229"/>
      <c r="T315" s="230"/>
      <c r="AT315" s="231" t="s">
        <v>142</v>
      </c>
      <c r="AU315" s="231" t="s">
        <v>82</v>
      </c>
      <c r="AV315" s="13" t="s">
        <v>80</v>
      </c>
      <c r="AW315" s="13" t="s">
        <v>30</v>
      </c>
      <c r="AX315" s="13" t="s">
        <v>73</v>
      </c>
      <c r="AY315" s="231" t="s">
        <v>129</v>
      </c>
    </row>
    <row r="316" spans="1:65" s="14" customFormat="1">
      <c r="B316" s="232"/>
      <c r="C316" s="233"/>
      <c r="D316" s="217" t="s">
        <v>142</v>
      </c>
      <c r="E316" s="234" t="s">
        <v>1</v>
      </c>
      <c r="F316" s="235" t="s">
        <v>266</v>
      </c>
      <c r="G316" s="233"/>
      <c r="H316" s="236">
        <v>17</v>
      </c>
      <c r="I316" s="237"/>
      <c r="J316" s="233"/>
      <c r="K316" s="233"/>
      <c r="L316" s="238"/>
      <c r="M316" s="239"/>
      <c r="N316" s="240"/>
      <c r="O316" s="240"/>
      <c r="P316" s="240"/>
      <c r="Q316" s="240"/>
      <c r="R316" s="240"/>
      <c r="S316" s="240"/>
      <c r="T316" s="241"/>
      <c r="AT316" s="242" t="s">
        <v>142</v>
      </c>
      <c r="AU316" s="242" t="s">
        <v>82</v>
      </c>
      <c r="AV316" s="14" t="s">
        <v>82</v>
      </c>
      <c r="AW316" s="14" t="s">
        <v>30</v>
      </c>
      <c r="AX316" s="14" t="s">
        <v>80</v>
      </c>
      <c r="AY316" s="242" t="s">
        <v>129</v>
      </c>
    </row>
    <row r="317" spans="1:65" s="2" customFormat="1" ht="16.5" customHeight="1">
      <c r="A317" s="34"/>
      <c r="B317" s="35"/>
      <c r="C317" s="204" t="s">
        <v>384</v>
      </c>
      <c r="D317" s="204" t="s">
        <v>131</v>
      </c>
      <c r="E317" s="205" t="s">
        <v>385</v>
      </c>
      <c r="F317" s="206" t="s">
        <v>386</v>
      </c>
      <c r="G317" s="207" t="s">
        <v>134</v>
      </c>
      <c r="H317" s="208">
        <v>4.1100000000000003</v>
      </c>
      <c r="I317" s="209"/>
      <c r="J317" s="210">
        <f>ROUND(I317*H317,2)</f>
        <v>0</v>
      </c>
      <c r="K317" s="206" t="s">
        <v>135</v>
      </c>
      <c r="L317" s="39"/>
      <c r="M317" s="211" t="s">
        <v>1</v>
      </c>
      <c r="N317" s="212" t="s">
        <v>38</v>
      </c>
      <c r="O317" s="71"/>
      <c r="P317" s="213">
        <f>O317*H317</f>
        <v>0</v>
      </c>
      <c r="Q317" s="213">
        <v>0</v>
      </c>
      <c r="R317" s="213">
        <f>Q317*H317</f>
        <v>0</v>
      </c>
      <c r="S317" s="213">
        <v>2</v>
      </c>
      <c r="T317" s="214">
        <f>S317*H317</f>
        <v>8.2200000000000006</v>
      </c>
      <c r="U317" s="34"/>
      <c r="V317" s="34"/>
      <c r="W317" s="34"/>
      <c r="X317" s="34"/>
      <c r="Y317" s="34"/>
      <c r="Z317" s="34"/>
      <c r="AA317" s="34"/>
      <c r="AB317" s="34"/>
      <c r="AC317" s="34"/>
      <c r="AD317" s="34"/>
      <c r="AE317" s="34"/>
      <c r="AR317" s="215" t="s">
        <v>136</v>
      </c>
      <c r="AT317" s="215" t="s">
        <v>131</v>
      </c>
      <c r="AU317" s="215" t="s">
        <v>82</v>
      </c>
      <c r="AY317" s="17" t="s">
        <v>129</v>
      </c>
      <c r="BE317" s="216">
        <f>IF(N317="základní",J317,0)</f>
        <v>0</v>
      </c>
      <c r="BF317" s="216">
        <f>IF(N317="snížená",J317,0)</f>
        <v>0</v>
      </c>
      <c r="BG317" s="216">
        <f>IF(N317="zákl. přenesená",J317,0)</f>
        <v>0</v>
      </c>
      <c r="BH317" s="216">
        <f>IF(N317="sníž. přenesená",J317,0)</f>
        <v>0</v>
      </c>
      <c r="BI317" s="216">
        <f>IF(N317="nulová",J317,0)</f>
        <v>0</v>
      </c>
      <c r="BJ317" s="17" t="s">
        <v>80</v>
      </c>
      <c r="BK317" s="216">
        <f>ROUND(I317*H317,2)</f>
        <v>0</v>
      </c>
      <c r="BL317" s="17" t="s">
        <v>136</v>
      </c>
      <c r="BM317" s="215" t="s">
        <v>387</v>
      </c>
    </row>
    <row r="318" spans="1:65" s="2" customFormat="1">
      <c r="A318" s="34"/>
      <c r="B318" s="35"/>
      <c r="C318" s="36"/>
      <c r="D318" s="217" t="s">
        <v>138</v>
      </c>
      <c r="E318" s="36"/>
      <c r="F318" s="218" t="s">
        <v>388</v>
      </c>
      <c r="G318" s="36"/>
      <c r="H318" s="36"/>
      <c r="I318" s="118"/>
      <c r="J318" s="36"/>
      <c r="K318" s="36"/>
      <c r="L318" s="39"/>
      <c r="M318" s="219"/>
      <c r="N318" s="220"/>
      <c r="O318" s="71"/>
      <c r="P318" s="71"/>
      <c r="Q318" s="71"/>
      <c r="R318" s="71"/>
      <c r="S318" s="71"/>
      <c r="T318" s="72"/>
      <c r="U318" s="34"/>
      <c r="V318" s="34"/>
      <c r="W318" s="34"/>
      <c r="X318" s="34"/>
      <c r="Y318" s="34"/>
      <c r="Z318" s="34"/>
      <c r="AA318" s="34"/>
      <c r="AB318" s="34"/>
      <c r="AC318" s="34"/>
      <c r="AD318" s="34"/>
      <c r="AE318" s="34"/>
      <c r="AT318" s="17" t="s">
        <v>138</v>
      </c>
      <c r="AU318" s="17" t="s">
        <v>82</v>
      </c>
    </row>
    <row r="319" spans="1:65" s="13" customFormat="1">
      <c r="B319" s="222"/>
      <c r="C319" s="223"/>
      <c r="D319" s="217" t="s">
        <v>142</v>
      </c>
      <c r="E319" s="224" t="s">
        <v>1</v>
      </c>
      <c r="F319" s="225" t="s">
        <v>389</v>
      </c>
      <c r="G319" s="223"/>
      <c r="H319" s="224" t="s">
        <v>1</v>
      </c>
      <c r="I319" s="226"/>
      <c r="J319" s="223"/>
      <c r="K319" s="223"/>
      <c r="L319" s="227"/>
      <c r="M319" s="228"/>
      <c r="N319" s="229"/>
      <c r="O319" s="229"/>
      <c r="P319" s="229"/>
      <c r="Q319" s="229"/>
      <c r="R319" s="229"/>
      <c r="S319" s="229"/>
      <c r="T319" s="230"/>
      <c r="AT319" s="231" t="s">
        <v>142</v>
      </c>
      <c r="AU319" s="231" t="s">
        <v>82</v>
      </c>
      <c r="AV319" s="13" t="s">
        <v>80</v>
      </c>
      <c r="AW319" s="13" t="s">
        <v>30</v>
      </c>
      <c r="AX319" s="13" t="s">
        <v>73</v>
      </c>
      <c r="AY319" s="231" t="s">
        <v>129</v>
      </c>
    </row>
    <row r="320" spans="1:65" s="14" customFormat="1">
      <c r="B320" s="232"/>
      <c r="C320" s="233"/>
      <c r="D320" s="217" t="s">
        <v>142</v>
      </c>
      <c r="E320" s="234" t="s">
        <v>1</v>
      </c>
      <c r="F320" s="235" t="s">
        <v>390</v>
      </c>
      <c r="G320" s="233"/>
      <c r="H320" s="236">
        <v>4.1100000000000003</v>
      </c>
      <c r="I320" s="237"/>
      <c r="J320" s="233"/>
      <c r="K320" s="233"/>
      <c r="L320" s="238"/>
      <c r="M320" s="239"/>
      <c r="N320" s="240"/>
      <c r="O320" s="240"/>
      <c r="P320" s="240"/>
      <c r="Q320" s="240"/>
      <c r="R320" s="240"/>
      <c r="S320" s="240"/>
      <c r="T320" s="241"/>
      <c r="AT320" s="242" t="s">
        <v>142</v>
      </c>
      <c r="AU320" s="242" t="s">
        <v>82</v>
      </c>
      <c r="AV320" s="14" t="s">
        <v>82</v>
      </c>
      <c r="AW320" s="14" t="s">
        <v>30</v>
      </c>
      <c r="AX320" s="14" t="s">
        <v>80</v>
      </c>
      <c r="AY320" s="242" t="s">
        <v>129</v>
      </c>
    </row>
    <row r="321" spans="1:65" s="2" customFormat="1" ht="21.75" customHeight="1">
      <c r="A321" s="34"/>
      <c r="B321" s="35"/>
      <c r="C321" s="204" t="s">
        <v>391</v>
      </c>
      <c r="D321" s="204" t="s">
        <v>131</v>
      </c>
      <c r="E321" s="205" t="s">
        <v>392</v>
      </c>
      <c r="F321" s="206" t="s">
        <v>393</v>
      </c>
      <c r="G321" s="207" t="s">
        <v>134</v>
      </c>
      <c r="H321" s="208">
        <v>42.686999999999998</v>
      </c>
      <c r="I321" s="209"/>
      <c r="J321" s="210">
        <f>ROUND(I321*H321,2)</f>
        <v>0</v>
      </c>
      <c r="K321" s="206" t="s">
        <v>135</v>
      </c>
      <c r="L321" s="39"/>
      <c r="M321" s="211" t="s">
        <v>1</v>
      </c>
      <c r="N321" s="212" t="s">
        <v>38</v>
      </c>
      <c r="O321" s="71"/>
      <c r="P321" s="213">
        <f>O321*H321</f>
        <v>0</v>
      </c>
      <c r="Q321" s="213">
        <v>0</v>
      </c>
      <c r="R321" s="213">
        <f>Q321*H321</f>
        <v>0</v>
      </c>
      <c r="S321" s="213">
        <v>3.9E-2</v>
      </c>
      <c r="T321" s="214">
        <f>S321*H321</f>
        <v>1.664793</v>
      </c>
      <c r="U321" s="34"/>
      <c r="V321" s="34"/>
      <c r="W321" s="34"/>
      <c r="X321" s="34"/>
      <c r="Y321" s="34"/>
      <c r="Z321" s="34"/>
      <c r="AA321" s="34"/>
      <c r="AB321" s="34"/>
      <c r="AC321" s="34"/>
      <c r="AD321" s="34"/>
      <c r="AE321" s="34"/>
      <c r="AR321" s="215" t="s">
        <v>136</v>
      </c>
      <c r="AT321" s="215" t="s">
        <v>131</v>
      </c>
      <c r="AU321" s="215" t="s">
        <v>82</v>
      </c>
      <c r="AY321" s="17" t="s">
        <v>129</v>
      </c>
      <c r="BE321" s="216">
        <f>IF(N321="základní",J321,0)</f>
        <v>0</v>
      </c>
      <c r="BF321" s="216">
        <f>IF(N321="snížená",J321,0)</f>
        <v>0</v>
      </c>
      <c r="BG321" s="216">
        <f>IF(N321="zákl. přenesená",J321,0)</f>
        <v>0</v>
      </c>
      <c r="BH321" s="216">
        <f>IF(N321="sníž. přenesená",J321,0)</f>
        <v>0</v>
      </c>
      <c r="BI321" s="216">
        <f>IF(N321="nulová",J321,0)</f>
        <v>0</v>
      </c>
      <c r="BJ321" s="17" t="s">
        <v>80</v>
      </c>
      <c r="BK321" s="216">
        <f>ROUND(I321*H321,2)</f>
        <v>0</v>
      </c>
      <c r="BL321" s="17" t="s">
        <v>136</v>
      </c>
      <c r="BM321" s="215" t="s">
        <v>394</v>
      </c>
    </row>
    <row r="322" spans="1:65" s="2" customFormat="1" ht="19.5">
      <c r="A322" s="34"/>
      <c r="B322" s="35"/>
      <c r="C322" s="36"/>
      <c r="D322" s="217" t="s">
        <v>138</v>
      </c>
      <c r="E322" s="36"/>
      <c r="F322" s="218" t="s">
        <v>395</v>
      </c>
      <c r="G322" s="36"/>
      <c r="H322" s="36"/>
      <c r="I322" s="118"/>
      <c r="J322" s="36"/>
      <c r="K322" s="36"/>
      <c r="L322" s="39"/>
      <c r="M322" s="219"/>
      <c r="N322" s="220"/>
      <c r="O322" s="71"/>
      <c r="P322" s="71"/>
      <c r="Q322" s="71"/>
      <c r="R322" s="71"/>
      <c r="S322" s="71"/>
      <c r="T322" s="72"/>
      <c r="U322" s="34"/>
      <c r="V322" s="34"/>
      <c r="W322" s="34"/>
      <c r="X322" s="34"/>
      <c r="Y322" s="34"/>
      <c r="Z322" s="34"/>
      <c r="AA322" s="34"/>
      <c r="AB322" s="34"/>
      <c r="AC322" s="34"/>
      <c r="AD322" s="34"/>
      <c r="AE322" s="34"/>
      <c r="AT322" s="17" t="s">
        <v>138</v>
      </c>
      <c r="AU322" s="17" t="s">
        <v>82</v>
      </c>
    </row>
    <row r="323" spans="1:65" s="2" customFormat="1" ht="175.5">
      <c r="A323" s="34"/>
      <c r="B323" s="35"/>
      <c r="C323" s="36"/>
      <c r="D323" s="217" t="s">
        <v>140</v>
      </c>
      <c r="E323" s="36"/>
      <c r="F323" s="221" t="s">
        <v>396</v>
      </c>
      <c r="G323" s="36"/>
      <c r="H323" s="36"/>
      <c r="I323" s="118"/>
      <c r="J323" s="36"/>
      <c r="K323" s="36"/>
      <c r="L323" s="39"/>
      <c r="M323" s="219"/>
      <c r="N323" s="220"/>
      <c r="O323" s="71"/>
      <c r="P323" s="71"/>
      <c r="Q323" s="71"/>
      <c r="R323" s="71"/>
      <c r="S323" s="71"/>
      <c r="T323" s="72"/>
      <c r="U323" s="34"/>
      <c r="V323" s="34"/>
      <c r="W323" s="34"/>
      <c r="X323" s="34"/>
      <c r="Y323" s="34"/>
      <c r="Z323" s="34"/>
      <c r="AA323" s="34"/>
      <c r="AB323" s="34"/>
      <c r="AC323" s="34"/>
      <c r="AD323" s="34"/>
      <c r="AE323" s="34"/>
      <c r="AT323" s="17" t="s">
        <v>140</v>
      </c>
      <c r="AU323" s="17" t="s">
        <v>82</v>
      </c>
    </row>
    <row r="324" spans="1:65" s="13" customFormat="1">
      <c r="B324" s="222"/>
      <c r="C324" s="223"/>
      <c r="D324" s="217" t="s">
        <v>142</v>
      </c>
      <c r="E324" s="224" t="s">
        <v>1</v>
      </c>
      <c r="F324" s="225" t="s">
        <v>397</v>
      </c>
      <c r="G324" s="223"/>
      <c r="H324" s="224" t="s">
        <v>1</v>
      </c>
      <c r="I324" s="226"/>
      <c r="J324" s="223"/>
      <c r="K324" s="223"/>
      <c r="L324" s="227"/>
      <c r="M324" s="228"/>
      <c r="N324" s="229"/>
      <c r="O324" s="229"/>
      <c r="P324" s="229"/>
      <c r="Q324" s="229"/>
      <c r="R324" s="229"/>
      <c r="S324" s="229"/>
      <c r="T324" s="230"/>
      <c r="AT324" s="231" t="s">
        <v>142</v>
      </c>
      <c r="AU324" s="231" t="s">
        <v>82</v>
      </c>
      <c r="AV324" s="13" t="s">
        <v>80</v>
      </c>
      <c r="AW324" s="13" t="s">
        <v>30</v>
      </c>
      <c r="AX324" s="13" t="s">
        <v>73</v>
      </c>
      <c r="AY324" s="231" t="s">
        <v>129</v>
      </c>
    </row>
    <row r="325" spans="1:65" s="14" customFormat="1">
      <c r="B325" s="232"/>
      <c r="C325" s="233"/>
      <c r="D325" s="217" t="s">
        <v>142</v>
      </c>
      <c r="E325" s="234" t="s">
        <v>1</v>
      </c>
      <c r="F325" s="235" t="s">
        <v>398</v>
      </c>
      <c r="G325" s="233"/>
      <c r="H325" s="236">
        <v>42.686999999999998</v>
      </c>
      <c r="I325" s="237"/>
      <c r="J325" s="233"/>
      <c r="K325" s="233"/>
      <c r="L325" s="238"/>
      <c r="M325" s="239"/>
      <c r="N325" s="240"/>
      <c r="O325" s="240"/>
      <c r="P325" s="240"/>
      <c r="Q325" s="240"/>
      <c r="R325" s="240"/>
      <c r="S325" s="240"/>
      <c r="T325" s="241"/>
      <c r="AT325" s="242" t="s">
        <v>142</v>
      </c>
      <c r="AU325" s="242" t="s">
        <v>82</v>
      </c>
      <c r="AV325" s="14" t="s">
        <v>82</v>
      </c>
      <c r="AW325" s="14" t="s">
        <v>30</v>
      </c>
      <c r="AX325" s="14" t="s">
        <v>80</v>
      </c>
      <c r="AY325" s="242" t="s">
        <v>129</v>
      </c>
    </row>
    <row r="326" spans="1:65" s="2" customFormat="1" ht="16.5" customHeight="1">
      <c r="A326" s="34"/>
      <c r="B326" s="35"/>
      <c r="C326" s="204" t="s">
        <v>399</v>
      </c>
      <c r="D326" s="204" t="s">
        <v>131</v>
      </c>
      <c r="E326" s="205" t="s">
        <v>400</v>
      </c>
      <c r="F326" s="206" t="s">
        <v>401</v>
      </c>
      <c r="G326" s="207" t="s">
        <v>322</v>
      </c>
      <c r="H326" s="208">
        <v>1</v>
      </c>
      <c r="I326" s="209"/>
      <c r="J326" s="210">
        <f>ROUND(I326*H326,2)</f>
        <v>0</v>
      </c>
      <c r="K326" s="206" t="s">
        <v>186</v>
      </c>
      <c r="L326" s="39"/>
      <c r="M326" s="211" t="s">
        <v>1</v>
      </c>
      <c r="N326" s="212" t="s">
        <v>38</v>
      </c>
      <c r="O326" s="71"/>
      <c r="P326" s="213">
        <f>O326*H326</f>
        <v>0</v>
      </c>
      <c r="Q326" s="213">
        <v>0</v>
      </c>
      <c r="R326" s="213">
        <f>Q326*H326</f>
        <v>0</v>
      </c>
      <c r="S326" s="213">
        <v>0</v>
      </c>
      <c r="T326" s="214">
        <f>S326*H326</f>
        <v>0</v>
      </c>
      <c r="U326" s="34"/>
      <c r="V326" s="34"/>
      <c r="W326" s="34"/>
      <c r="X326" s="34"/>
      <c r="Y326" s="34"/>
      <c r="Z326" s="34"/>
      <c r="AA326" s="34"/>
      <c r="AB326" s="34"/>
      <c r="AC326" s="34"/>
      <c r="AD326" s="34"/>
      <c r="AE326" s="34"/>
      <c r="AR326" s="215" t="s">
        <v>136</v>
      </c>
      <c r="AT326" s="215" t="s">
        <v>131</v>
      </c>
      <c r="AU326" s="215" t="s">
        <v>82</v>
      </c>
      <c r="AY326" s="17" t="s">
        <v>129</v>
      </c>
      <c r="BE326" s="216">
        <f>IF(N326="základní",J326,0)</f>
        <v>0</v>
      </c>
      <c r="BF326" s="216">
        <f>IF(N326="snížená",J326,0)</f>
        <v>0</v>
      </c>
      <c r="BG326" s="216">
        <f>IF(N326="zákl. přenesená",J326,0)</f>
        <v>0</v>
      </c>
      <c r="BH326" s="216">
        <f>IF(N326="sníž. přenesená",J326,0)</f>
        <v>0</v>
      </c>
      <c r="BI326" s="216">
        <f>IF(N326="nulová",J326,0)</f>
        <v>0</v>
      </c>
      <c r="BJ326" s="17" t="s">
        <v>80</v>
      </c>
      <c r="BK326" s="216">
        <f>ROUND(I326*H326,2)</f>
        <v>0</v>
      </c>
      <c r="BL326" s="17" t="s">
        <v>136</v>
      </c>
      <c r="BM326" s="215" t="s">
        <v>402</v>
      </c>
    </row>
    <row r="327" spans="1:65" s="2" customFormat="1">
      <c r="A327" s="34"/>
      <c r="B327" s="35"/>
      <c r="C327" s="36"/>
      <c r="D327" s="217" t="s">
        <v>138</v>
      </c>
      <c r="E327" s="36"/>
      <c r="F327" s="218" t="s">
        <v>401</v>
      </c>
      <c r="G327" s="36"/>
      <c r="H327" s="36"/>
      <c r="I327" s="118"/>
      <c r="J327" s="36"/>
      <c r="K327" s="36"/>
      <c r="L327" s="39"/>
      <c r="M327" s="219"/>
      <c r="N327" s="220"/>
      <c r="O327" s="71"/>
      <c r="P327" s="71"/>
      <c r="Q327" s="71"/>
      <c r="R327" s="71"/>
      <c r="S327" s="71"/>
      <c r="T327" s="72"/>
      <c r="U327" s="34"/>
      <c r="V327" s="34"/>
      <c r="W327" s="34"/>
      <c r="X327" s="34"/>
      <c r="Y327" s="34"/>
      <c r="Z327" s="34"/>
      <c r="AA327" s="34"/>
      <c r="AB327" s="34"/>
      <c r="AC327" s="34"/>
      <c r="AD327" s="34"/>
      <c r="AE327" s="34"/>
      <c r="AT327" s="17" t="s">
        <v>138</v>
      </c>
      <c r="AU327" s="17" t="s">
        <v>82</v>
      </c>
    </row>
    <row r="328" spans="1:65" s="13" customFormat="1">
      <c r="B328" s="222"/>
      <c r="C328" s="223"/>
      <c r="D328" s="217" t="s">
        <v>142</v>
      </c>
      <c r="E328" s="224" t="s">
        <v>1</v>
      </c>
      <c r="F328" s="225" t="s">
        <v>403</v>
      </c>
      <c r="G328" s="223"/>
      <c r="H328" s="224" t="s">
        <v>1</v>
      </c>
      <c r="I328" s="226"/>
      <c r="J328" s="223"/>
      <c r="K328" s="223"/>
      <c r="L328" s="227"/>
      <c r="M328" s="228"/>
      <c r="N328" s="229"/>
      <c r="O328" s="229"/>
      <c r="P328" s="229"/>
      <c r="Q328" s="229"/>
      <c r="R328" s="229"/>
      <c r="S328" s="229"/>
      <c r="T328" s="230"/>
      <c r="AT328" s="231" t="s">
        <v>142</v>
      </c>
      <c r="AU328" s="231" t="s">
        <v>82</v>
      </c>
      <c r="AV328" s="13" t="s">
        <v>80</v>
      </c>
      <c r="AW328" s="13" t="s">
        <v>30</v>
      </c>
      <c r="AX328" s="13" t="s">
        <v>73</v>
      </c>
      <c r="AY328" s="231" t="s">
        <v>129</v>
      </c>
    </row>
    <row r="329" spans="1:65" s="14" customFormat="1">
      <c r="B329" s="232"/>
      <c r="C329" s="233"/>
      <c r="D329" s="217" t="s">
        <v>142</v>
      </c>
      <c r="E329" s="234" t="s">
        <v>1</v>
      </c>
      <c r="F329" s="235" t="s">
        <v>80</v>
      </c>
      <c r="G329" s="233"/>
      <c r="H329" s="236">
        <v>1</v>
      </c>
      <c r="I329" s="237"/>
      <c r="J329" s="233"/>
      <c r="K329" s="233"/>
      <c r="L329" s="238"/>
      <c r="M329" s="239"/>
      <c r="N329" s="240"/>
      <c r="O329" s="240"/>
      <c r="P329" s="240"/>
      <c r="Q329" s="240"/>
      <c r="R329" s="240"/>
      <c r="S329" s="240"/>
      <c r="T329" s="241"/>
      <c r="AT329" s="242" t="s">
        <v>142</v>
      </c>
      <c r="AU329" s="242" t="s">
        <v>82</v>
      </c>
      <c r="AV329" s="14" t="s">
        <v>82</v>
      </c>
      <c r="AW329" s="14" t="s">
        <v>30</v>
      </c>
      <c r="AX329" s="14" t="s">
        <v>80</v>
      </c>
      <c r="AY329" s="242" t="s">
        <v>129</v>
      </c>
    </row>
    <row r="330" spans="1:65" s="2" customFormat="1" ht="16.5" customHeight="1">
      <c r="A330" s="34"/>
      <c r="B330" s="35"/>
      <c r="C330" s="204" t="s">
        <v>404</v>
      </c>
      <c r="D330" s="204" t="s">
        <v>131</v>
      </c>
      <c r="E330" s="205" t="s">
        <v>405</v>
      </c>
      <c r="F330" s="206" t="s">
        <v>406</v>
      </c>
      <c r="G330" s="207" t="s">
        <v>322</v>
      </c>
      <c r="H330" s="208">
        <v>1</v>
      </c>
      <c r="I330" s="209"/>
      <c r="J330" s="210">
        <f>ROUND(I330*H330,2)</f>
        <v>0</v>
      </c>
      <c r="K330" s="206" t="s">
        <v>186</v>
      </c>
      <c r="L330" s="39"/>
      <c r="M330" s="211" t="s">
        <v>1</v>
      </c>
      <c r="N330" s="212" t="s">
        <v>38</v>
      </c>
      <c r="O330" s="71"/>
      <c r="P330" s="213">
        <f>O330*H330</f>
        <v>0</v>
      </c>
      <c r="Q330" s="213">
        <v>1.1199999999999999E-3</v>
      </c>
      <c r="R330" s="213">
        <f>Q330*H330</f>
        <v>1.1199999999999999E-3</v>
      </c>
      <c r="S330" s="213">
        <v>0</v>
      </c>
      <c r="T330" s="214">
        <f>S330*H330</f>
        <v>0</v>
      </c>
      <c r="U330" s="34"/>
      <c r="V330" s="34"/>
      <c r="W330" s="34"/>
      <c r="X330" s="34"/>
      <c r="Y330" s="34"/>
      <c r="Z330" s="34"/>
      <c r="AA330" s="34"/>
      <c r="AB330" s="34"/>
      <c r="AC330" s="34"/>
      <c r="AD330" s="34"/>
      <c r="AE330" s="34"/>
      <c r="AR330" s="215" t="s">
        <v>136</v>
      </c>
      <c r="AT330" s="215" t="s">
        <v>131</v>
      </c>
      <c r="AU330" s="215" t="s">
        <v>82</v>
      </c>
      <c r="AY330" s="17" t="s">
        <v>129</v>
      </c>
      <c r="BE330" s="216">
        <f>IF(N330="základní",J330,0)</f>
        <v>0</v>
      </c>
      <c r="BF330" s="216">
        <f>IF(N330="snížená",J330,0)</f>
        <v>0</v>
      </c>
      <c r="BG330" s="216">
        <f>IF(N330="zákl. přenesená",J330,0)</f>
        <v>0</v>
      </c>
      <c r="BH330" s="216">
        <f>IF(N330="sníž. přenesená",J330,0)</f>
        <v>0</v>
      </c>
      <c r="BI330" s="216">
        <f>IF(N330="nulová",J330,0)</f>
        <v>0</v>
      </c>
      <c r="BJ330" s="17" t="s">
        <v>80</v>
      </c>
      <c r="BK330" s="216">
        <f>ROUND(I330*H330,2)</f>
        <v>0</v>
      </c>
      <c r="BL330" s="17" t="s">
        <v>136</v>
      </c>
      <c r="BM330" s="215" t="s">
        <v>407</v>
      </c>
    </row>
    <row r="331" spans="1:65" s="2" customFormat="1">
      <c r="A331" s="34"/>
      <c r="B331" s="35"/>
      <c r="C331" s="36"/>
      <c r="D331" s="217" t="s">
        <v>138</v>
      </c>
      <c r="E331" s="36"/>
      <c r="F331" s="218" t="s">
        <v>406</v>
      </c>
      <c r="G331" s="36"/>
      <c r="H331" s="36"/>
      <c r="I331" s="118"/>
      <c r="J331" s="36"/>
      <c r="K331" s="36"/>
      <c r="L331" s="39"/>
      <c r="M331" s="219"/>
      <c r="N331" s="220"/>
      <c r="O331" s="71"/>
      <c r="P331" s="71"/>
      <c r="Q331" s="71"/>
      <c r="R331" s="71"/>
      <c r="S331" s="71"/>
      <c r="T331" s="72"/>
      <c r="U331" s="34"/>
      <c r="V331" s="34"/>
      <c r="W331" s="34"/>
      <c r="X331" s="34"/>
      <c r="Y331" s="34"/>
      <c r="Z331" s="34"/>
      <c r="AA331" s="34"/>
      <c r="AB331" s="34"/>
      <c r="AC331" s="34"/>
      <c r="AD331" s="34"/>
      <c r="AE331" s="34"/>
      <c r="AT331" s="17" t="s">
        <v>138</v>
      </c>
      <c r="AU331" s="17" t="s">
        <v>82</v>
      </c>
    </row>
    <row r="332" spans="1:65" s="2" customFormat="1" ht="48.75">
      <c r="A332" s="34"/>
      <c r="B332" s="35"/>
      <c r="C332" s="36"/>
      <c r="D332" s="217" t="s">
        <v>140</v>
      </c>
      <c r="E332" s="36"/>
      <c r="F332" s="221" t="s">
        <v>363</v>
      </c>
      <c r="G332" s="36"/>
      <c r="H332" s="36"/>
      <c r="I332" s="118"/>
      <c r="J332" s="36"/>
      <c r="K332" s="36"/>
      <c r="L332" s="39"/>
      <c r="M332" s="219"/>
      <c r="N332" s="220"/>
      <c r="O332" s="71"/>
      <c r="P332" s="71"/>
      <c r="Q332" s="71"/>
      <c r="R332" s="71"/>
      <c r="S332" s="71"/>
      <c r="T332" s="72"/>
      <c r="U332" s="34"/>
      <c r="V332" s="34"/>
      <c r="W332" s="34"/>
      <c r="X332" s="34"/>
      <c r="Y332" s="34"/>
      <c r="Z332" s="34"/>
      <c r="AA332" s="34"/>
      <c r="AB332" s="34"/>
      <c r="AC332" s="34"/>
      <c r="AD332" s="34"/>
      <c r="AE332" s="34"/>
      <c r="AT332" s="17" t="s">
        <v>140</v>
      </c>
      <c r="AU332" s="17" t="s">
        <v>82</v>
      </c>
    </row>
    <row r="333" spans="1:65" s="13" customFormat="1">
      <c r="B333" s="222"/>
      <c r="C333" s="223"/>
      <c r="D333" s="217" t="s">
        <v>142</v>
      </c>
      <c r="E333" s="224" t="s">
        <v>1</v>
      </c>
      <c r="F333" s="225" t="s">
        <v>408</v>
      </c>
      <c r="G333" s="223"/>
      <c r="H333" s="224" t="s">
        <v>1</v>
      </c>
      <c r="I333" s="226"/>
      <c r="J333" s="223"/>
      <c r="K333" s="223"/>
      <c r="L333" s="227"/>
      <c r="M333" s="228"/>
      <c r="N333" s="229"/>
      <c r="O333" s="229"/>
      <c r="P333" s="229"/>
      <c r="Q333" s="229"/>
      <c r="R333" s="229"/>
      <c r="S333" s="229"/>
      <c r="T333" s="230"/>
      <c r="AT333" s="231" t="s">
        <v>142</v>
      </c>
      <c r="AU333" s="231" t="s">
        <v>82</v>
      </c>
      <c r="AV333" s="13" t="s">
        <v>80</v>
      </c>
      <c r="AW333" s="13" t="s">
        <v>30</v>
      </c>
      <c r="AX333" s="13" t="s">
        <v>73</v>
      </c>
      <c r="AY333" s="231" t="s">
        <v>129</v>
      </c>
    </row>
    <row r="334" spans="1:65" s="14" customFormat="1">
      <c r="B334" s="232"/>
      <c r="C334" s="233"/>
      <c r="D334" s="217" t="s">
        <v>142</v>
      </c>
      <c r="E334" s="234" t="s">
        <v>1</v>
      </c>
      <c r="F334" s="235" t="s">
        <v>80</v>
      </c>
      <c r="G334" s="233"/>
      <c r="H334" s="236">
        <v>1</v>
      </c>
      <c r="I334" s="237"/>
      <c r="J334" s="233"/>
      <c r="K334" s="233"/>
      <c r="L334" s="238"/>
      <c r="M334" s="239"/>
      <c r="N334" s="240"/>
      <c r="O334" s="240"/>
      <c r="P334" s="240"/>
      <c r="Q334" s="240"/>
      <c r="R334" s="240"/>
      <c r="S334" s="240"/>
      <c r="T334" s="241"/>
      <c r="AT334" s="242" t="s">
        <v>142</v>
      </c>
      <c r="AU334" s="242" t="s">
        <v>82</v>
      </c>
      <c r="AV334" s="14" t="s">
        <v>82</v>
      </c>
      <c r="AW334" s="14" t="s">
        <v>30</v>
      </c>
      <c r="AX334" s="14" t="s">
        <v>73</v>
      </c>
      <c r="AY334" s="242" t="s">
        <v>129</v>
      </c>
    </row>
    <row r="335" spans="1:65" s="15" customFormat="1">
      <c r="B335" s="253"/>
      <c r="C335" s="254"/>
      <c r="D335" s="217" t="s">
        <v>142</v>
      </c>
      <c r="E335" s="255" t="s">
        <v>1</v>
      </c>
      <c r="F335" s="256" t="s">
        <v>211</v>
      </c>
      <c r="G335" s="254"/>
      <c r="H335" s="257">
        <v>1</v>
      </c>
      <c r="I335" s="258"/>
      <c r="J335" s="254"/>
      <c r="K335" s="254"/>
      <c r="L335" s="259"/>
      <c r="M335" s="260"/>
      <c r="N335" s="261"/>
      <c r="O335" s="261"/>
      <c r="P335" s="261"/>
      <c r="Q335" s="261"/>
      <c r="R335" s="261"/>
      <c r="S335" s="261"/>
      <c r="T335" s="262"/>
      <c r="AT335" s="263" t="s">
        <v>142</v>
      </c>
      <c r="AU335" s="263" t="s">
        <v>82</v>
      </c>
      <c r="AV335" s="15" t="s">
        <v>136</v>
      </c>
      <c r="AW335" s="15" t="s">
        <v>30</v>
      </c>
      <c r="AX335" s="15" t="s">
        <v>80</v>
      </c>
      <c r="AY335" s="263" t="s">
        <v>129</v>
      </c>
    </row>
    <row r="336" spans="1:65" s="2" customFormat="1" ht="33" customHeight="1">
      <c r="A336" s="34"/>
      <c r="B336" s="35"/>
      <c r="C336" s="243" t="s">
        <v>409</v>
      </c>
      <c r="D336" s="243" t="s">
        <v>161</v>
      </c>
      <c r="E336" s="244" t="s">
        <v>410</v>
      </c>
      <c r="F336" s="245" t="s">
        <v>411</v>
      </c>
      <c r="G336" s="246" t="s">
        <v>322</v>
      </c>
      <c r="H336" s="247">
        <v>1</v>
      </c>
      <c r="I336" s="248"/>
      <c r="J336" s="249">
        <f>ROUND(I336*H336,2)</f>
        <v>0</v>
      </c>
      <c r="K336" s="245" t="s">
        <v>186</v>
      </c>
      <c r="L336" s="250"/>
      <c r="M336" s="251" t="s">
        <v>1</v>
      </c>
      <c r="N336" s="252" t="s">
        <v>38</v>
      </c>
      <c r="O336" s="71"/>
      <c r="P336" s="213">
        <f>O336*H336</f>
        <v>0</v>
      </c>
      <c r="Q336" s="213">
        <v>0.01</v>
      </c>
      <c r="R336" s="213">
        <f>Q336*H336</f>
        <v>0.01</v>
      </c>
      <c r="S336" s="213">
        <v>0</v>
      </c>
      <c r="T336" s="214">
        <f>S336*H336</f>
        <v>0</v>
      </c>
      <c r="U336" s="34"/>
      <c r="V336" s="34"/>
      <c r="W336" s="34"/>
      <c r="X336" s="34"/>
      <c r="Y336" s="34"/>
      <c r="Z336" s="34"/>
      <c r="AA336" s="34"/>
      <c r="AB336" s="34"/>
      <c r="AC336" s="34"/>
      <c r="AD336" s="34"/>
      <c r="AE336" s="34"/>
      <c r="AR336" s="215" t="s">
        <v>165</v>
      </c>
      <c r="AT336" s="215" t="s">
        <v>161</v>
      </c>
      <c r="AU336" s="215" t="s">
        <v>82</v>
      </c>
      <c r="AY336" s="17" t="s">
        <v>129</v>
      </c>
      <c r="BE336" s="216">
        <f>IF(N336="základní",J336,0)</f>
        <v>0</v>
      </c>
      <c r="BF336" s="216">
        <f>IF(N336="snížená",J336,0)</f>
        <v>0</v>
      </c>
      <c r="BG336" s="216">
        <f>IF(N336="zákl. přenesená",J336,0)</f>
        <v>0</v>
      </c>
      <c r="BH336" s="216">
        <f>IF(N336="sníž. přenesená",J336,0)</f>
        <v>0</v>
      </c>
      <c r="BI336" s="216">
        <f>IF(N336="nulová",J336,0)</f>
        <v>0</v>
      </c>
      <c r="BJ336" s="17" t="s">
        <v>80</v>
      </c>
      <c r="BK336" s="216">
        <f>ROUND(I336*H336,2)</f>
        <v>0</v>
      </c>
      <c r="BL336" s="17" t="s">
        <v>136</v>
      </c>
      <c r="BM336" s="215" t="s">
        <v>412</v>
      </c>
    </row>
    <row r="337" spans="1:65" s="2" customFormat="1" ht="19.5">
      <c r="A337" s="34"/>
      <c r="B337" s="35"/>
      <c r="C337" s="36"/>
      <c r="D337" s="217" t="s">
        <v>138</v>
      </c>
      <c r="E337" s="36"/>
      <c r="F337" s="218" t="s">
        <v>411</v>
      </c>
      <c r="G337" s="36"/>
      <c r="H337" s="36"/>
      <c r="I337" s="118"/>
      <c r="J337" s="36"/>
      <c r="K337" s="36"/>
      <c r="L337" s="39"/>
      <c r="M337" s="219"/>
      <c r="N337" s="220"/>
      <c r="O337" s="71"/>
      <c r="P337" s="71"/>
      <c r="Q337" s="71"/>
      <c r="R337" s="71"/>
      <c r="S337" s="71"/>
      <c r="T337" s="72"/>
      <c r="U337" s="34"/>
      <c r="V337" s="34"/>
      <c r="W337" s="34"/>
      <c r="X337" s="34"/>
      <c r="Y337" s="34"/>
      <c r="Z337" s="34"/>
      <c r="AA337" s="34"/>
      <c r="AB337" s="34"/>
      <c r="AC337" s="34"/>
      <c r="AD337" s="34"/>
      <c r="AE337" s="34"/>
      <c r="AT337" s="17" t="s">
        <v>138</v>
      </c>
      <c r="AU337" s="17" t="s">
        <v>82</v>
      </c>
    </row>
    <row r="338" spans="1:65" s="2" customFormat="1" ht="68.25">
      <c r="A338" s="34"/>
      <c r="B338" s="35"/>
      <c r="C338" s="36"/>
      <c r="D338" s="217" t="s">
        <v>370</v>
      </c>
      <c r="E338" s="36"/>
      <c r="F338" s="221" t="s">
        <v>413</v>
      </c>
      <c r="G338" s="36"/>
      <c r="H338" s="36"/>
      <c r="I338" s="118"/>
      <c r="J338" s="36"/>
      <c r="K338" s="36"/>
      <c r="L338" s="39"/>
      <c r="M338" s="219"/>
      <c r="N338" s="220"/>
      <c r="O338" s="71"/>
      <c r="P338" s="71"/>
      <c r="Q338" s="71"/>
      <c r="R338" s="71"/>
      <c r="S338" s="71"/>
      <c r="T338" s="72"/>
      <c r="U338" s="34"/>
      <c r="V338" s="34"/>
      <c r="W338" s="34"/>
      <c r="X338" s="34"/>
      <c r="Y338" s="34"/>
      <c r="Z338" s="34"/>
      <c r="AA338" s="34"/>
      <c r="AB338" s="34"/>
      <c r="AC338" s="34"/>
      <c r="AD338" s="34"/>
      <c r="AE338" s="34"/>
      <c r="AT338" s="17" t="s">
        <v>370</v>
      </c>
      <c r="AU338" s="17" t="s">
        <v>82</v>
      </c>
    </row>
    <row r="339" spans="1:65" s="13" customFormat="1">
      <c r="B339" s="222"/>
      <c r="C339" s="223"/>
      <c r="D339" s="217" t="s">
        <v>142</v>
      </c>
      <c r="E339" s="224" t="s">
        <v>1</v>
      </c>
      <c r="F339" s="225" t="s">
        <v>408</v>
      </c>
      <c r="G339" s="223"/>
      <c r="H339" s="224" t="s">
        <v>1</v>
      </c>
      <c r="I339" s="226"/>
      <c r="J339" s="223"/>
      <c r="K339" s="223"/>
      <c r="L339" s="227"/>
      <c r="M339" s="228"/>
      <c r="N339" s="229"/>
      <c r="O339" s="229"/>
      <c r="P339" s="229"/>
      <c r="Q339" s="229"/>
      <c r="R339" s="229"/>
      <c r="S339" s="229"/>
      <c r="T339" s="230"/>
      <c r="AT339" s="231" t="s">
        <v>142</v>
      </c>
      <c r="AU339" s="231" t="s">
        <v>82</v>
      </c>
      <c r="AV339" s="13" t="s">
        <v>80</v>
      </c>
      <c r="AW339" s="13" t="s">
        <v>30</v>
      </c>
      <c r="AX339" s="13" t="s">
        <v>73</v>
      </c>
      <c r="AY339" s="231" t="s">
        <v>129</v>
      </c>
    </row>
    <row r="340" spans="1:65" s="14" customFormat="1">
      <c r="B340" s="232"/>
      <c r="C340" s="233"/>
      <c r="D340" s="217" t="s">
        <v>142</v>
      </c>
      <c r="E340" s="234" t="s">
        <v>1</v>
      </c>
      <c r="F340" s="235" t="s">
        <v>80</v>
      </c>
      <c r="G340" s="233"/>
      <c r="H340" s="236">
        <v>1</v>
      </c>
      <c r="I340" s="237"/>
      <c r="J340" s="233"/>
      <c r="K340" s="233"/>
      <c r="L340" s="238"/>
      <c r="M340" s="239"/>
      <c r="N340" s="240"/>
      <c r="O340" s="240"/>
      <c r="P340" s="240"/>
      <c r="Q340" s="240"/>
      <c r="R340" s="240"/>
      <c r="S340" s="240"/>
      <c r="T340" s="241"/>
      <c r="AT340" s="242" t="s">
        <v>142</v>
      </c>
      <c r="AU340" s="242" t="s">
        <v>82</v>
      </c>
      <c r="AV340" s="14" t="s">
        <v>82</v>
      </c>
      <c r="AW340" s="14" t="s">
        <v>30</v>
      </c>
      <c r="AX340" s="14" t="s">
        <v>80</v>
      </c>
      <c r="AY340" s="242" t="s">
        <v>129</v>
      </c>
    </row>
    <row r="341" spans="1:65" s="12" customFormat="1" ht="22.9" customHeight="1">
      <c r="B341" s="188"/>
      <c r="C341" s="189"/>
      <c r="D341" s="190" t="s">
        <v>72</v>
      </c>
      <c r="E341" s="202" t="s">
        <v>414</v>
      </c>
      <c r="F341" s="202" t="s">
        <v>415</v>
      </c>
      <c r="G341" s="189"/>
      <c r="H341" s="189"/>
      <c r="I341" s="192"/>
      <c r="J341" s="203">
        <f>BK341</f>
        <v>0</v>
      </c>
      <c r="K341" s="189"/>
      <c r="L341" s="194"/>
      <c r="M341" s="195"/>
      <c r="N341" s="196"/>
      <c r="O341" s="196"/>
      <c r="P341" s="197">
        <f>SUM(P342:P357)</f>
        <v>0</v>
      </c>
      <c r="Q341" s="196"/>
      <c r="R341" s="197">
        <f>SUM(R342:R357)</f>
        <v>0</v>
      </c>
      <c r="S341" s="196"/>
      <c r="T341" s="198">
        <f>SUM(T342:T357)</f>
        <v>0</v>
      </c>
      <c r="AR341" s="199" t="s">
        <v>80</v>
      </c>
      <c r="AT341" s="200" t="s">
        <v>72</v>
      </c>
      <c r="AU341" s="200" t="s">
        <v>80</v>
      </c>
      <c r="AY341" s="199" t="s">
        <v>129</v>
      </c>
      <c r="BK341" s="201">
        <f>SUM(BK342:BK357)</f>
        <v>0</v>
      </c>
    </row>
    <row r="342" spans="1:65" s="2" customFormat="1" ht="44.25" customHeight="1">
      <c r="A342" s="34"/>
      <c r="B342" s="35"/>
      <c r="C342" s="204" t="s">
        <v>416</v>
      </c>
      <c r="D342" s="204" t="s">
        <v>131</v>
      </c>
      <c r="E342" s="205" t="s">
        <v>417</v>
      </c>
      <c r="F342" s="206" t="s">
        <v>418</v>
      </c>
      <c r="G342" s="207" t="s">
        <v>164</v>
      </c>
      <c r="H342" s="208">
        <v>100.178</v>
      </c>
      <c r="I342" s="209"/>
      <c r="J342" s="210">
        <f>ROUND(I342*H342,2)</f>
        <v>0</v>
      </c>
      <c r="K342" s="206" t="s">
        <v>186</v>
      </c>
      <c r="L342" s="39"/>
      <c r="M342" s="211" t="s">
        <v>1</v>
      </c>
      <c r="N342" s="212" t="s">
        <v>38</v>
      </c>
      <c r="O342" s="71"/>
      <c r="P342" s="213">
        <f>O342*H342</f>
        <v>0</v>
      </c>
      <c r="Q342" s="213">
        <v>0</v>
      </c>
      <c r="R342" s="213">
        <f>Q342*H342</f>
        <v>0</v>
      </c>
      <c r="S342" s="213">
        <v>0</v>
      </c>
      <c r="T342" s="214">
        <f>S342*H342</f>
        <v>0</v>
      </c>
      <c r="U342" s="34"/>
      <c r="V342" s="34"/>
      <c r="W342" s="34"/>
      <c r="X342" s="34"/>
      <c r="Y342" s="34"/>
      <c r="Z342" s="34"/>
      <c r="AA342" s="34"/>
      <c r="AB342" s="34"/>
      <c r="AC342" s="34"/>
      <c r="AD342" s="34"/>
      <c r="AE342" s="34"/>
      <c r="AR342" s="215" t="s">
        <v>136</v>
      </c>
      <c r="AT342" s="215" t="s">
        <v>131</v>
      </c>
      <c r="AU342" s="215" t="s">
        <v>82</v>
      </c>
      <c r="AY342" s="17" t="s">
        <v>129</v>
      </c>
      <c r="BE342" s="216">
        <f>IF(N342="základní",J342,0)</f>
        <v>0</v>
      </c>
      <c r="BF342" s="216">
        <f>IF(N342="snížená",J342,0)</f>
        <v>0</v>
      </c>
      <c r="BG342" s="216">
        <f>IF(N342="zákl. přenesená",J342,0)</f>
        <v>0</v>
      </c>
      <c r="BH342" s="216">
        <f>IF(N342="sníž. přenesená",J342,0)</f>
        <v>0</v>
      </c>
      <c r="BI342" s="216">
        <f>IF(N342="nulová",J342,0)</f>
        <v>0</v>
      </c>
      <c r="BJ342" s="17" t="s">
        <v>80</v>
      </c>
      <c r="BK342" s="216">
        <f>ROUND(I342*H342,2)</f>
        <v>0</v>
      </c>
      <c r="BL342" s="17" t="s">
        <v>136</v>
      </c>
      <c r="BM342" s="215" t="s">
        <v>419</v>
      </c>
    </row>
    <row r="343" spans="1:65" s="2" customFormat="1" ht="29.25">
      <c r="A343" s="34"/>
      <c r="B343" s="35"/>
      <c r="C343" s="36"/>
      <c r="D343" s="217" t="s">
        <v>138</v>
      </c>
      <c r="E343" s="36"/>
      <c r="F343" s="218" t="s">
        <v>418</v>
      </c>
      <c r="G343" s="36"/>
      <c r="H343" s="36"/>
      <c r="I343" s="118"/>
      <c r="J343" s="36"/>
      <c r="K343" s="36"/>
      <c r="L343" s="39"/>
      <c r="M343" s="219"/>
      <c r="N343" s="220"/>
      <c r="O343" s="71"/>
      <c r="P343" s="71"/>
      <c r="Q343" s="71"/>
      <c r="R343" s="71"/>
      <c r="S343" s="71"/>
      <c r="T343" s="72"/>
      <c r="U343" s="34"/>
      <c r="V343" s="34"/>
      <c r="W343" s="34"/>
      <c r="X343" s="34"/>
      <c r="Y343" s="34"/>
      <c r="Z343" s="34"/>
      <c r="AA343" s="34"/>
      <c r="AB343" s="34"/>
      <c r="AC343" s="34"/>
      <c r="AD343" s="34"/>
      <c r="AE343" s="34"/>
      <c r="AT343" s="17" t="s">
        <v>138</v>
      </c>
      <c r="AU343" s="17" t="s">
        <v>82</v>
      </c>
    </row>
    <row r="344" spans="1:65" s="13" customFormat="1">
      <c r="B344" s="222"/>
      <c r="C344" s="223"/>
      <c r="D344" s="217" t="s">
        <v>142</v>
      </c>
      <c r="E344" s="224" t="s">
        <v>1</v>
      </c>
      <c r="F344" s="225" t="s">
        <v>420</v>
      </c>
      <c r="G344" s="223"/>
      <c r="H344" s="224" t="s">
        <v>1</v>
      </c>
      <c r="I344" s="226"/>
      <c r="J344" s="223"/>
      <c r="K344" s="223"/>
      <c r="L344" s="227"/>
      <c r="M344" s="228"/>
      <c r="N344" s="229"/>
      <c r="O344" s="229"/>
      <c r="P344" s="229"/>
      <c r="Q344" s="229"/>
      <c r="R344" s="229"/>
      <c r="S344" s="229"/>
      <c r="T344" s="230"/>
      <c r="AT344" s="231" t="s">
        <v>142</v>
      </c>
      <c r="AU344" s="231" t="s">
        <v>82</v>
      </c>
      <c r="AV344" s="13" t="s">
        <v>80</v>
      </c>
      <c r="AW344" s="13" t="s">
        <v>30</v>
      </c>
      <c r="AX344" s="13" t="s">
        <v>73</v>
      </c>
      <c r="AY344" s="231" t="s">
        <v>129</v>
      </c>
    </row>
    <row r="345" spans="1:65" s="14" customFormat="1">
      <c r="B345" s="232"/>
      <c r="C345" s="233"/>
      <c r="D345" s="217" t="s">
        <v>142</v>
      </c>
      <c r="E345" s="234" t="s">
        <v>1</v>
      </c>
      <c r="F345" s="235" t="s">
        <v>421</v>
      </c>
      <c r="G345" s="233"/>
      <c r="H345" s="236">
        <v>100.178</v>
      </c>
      <c r="I345" s="237"/>
      <c r="J345" s="233"/>
      <c r="K345" s="233"/>
      <c r="L345" s="238"/>
      <c r="M345" s="239"/>
      <c r="N345" s="240"/>
      <c r="O345" s="240"/>
      <c r="P345" s="240"/>
      <c r="Q345" s="240"/>
      <c r="R345" s="240"/>
      <c r="S345" s="240"/>
      <c r="T345" s="241"/>
      <c r="AT345" s="242" t="s">
        <v>142</v>
      </c>
      <c r="AU345" s="242" t="s">
        <v>82</v>
      </c>
      <c r="AV345" s="14" t="s">
        <v>82</v>
      </c>
      <c r="AW345" s="14" t="s">
        <v>30</v>
      </c>
      <c r="AX345" s="14" t="s">
        <v>80</v>
      </c>
      <c r="AY345" s="242" t="s">
        <v>129</v>
      </c>
    </row>
    <row r="346" spans="1:65" s="2" customFormat="1" ht="33" customHeight="1">
      <c r="A346" s="34"/>
      <c r="B346" s="35"/>
      <c r="C346" s="204" t="s">
        <v>422</v>
      </c>
      <c r="D346" s="204" t="s">
        <v>131</v>
      </c>
      <c r="E346" s="205" t="s">
        <v>423</v>
      </c>
      <c r="F346" s="206" t="s">
        <v>424</v>
      </c>
      <c r="G346" s="207" t="s">
        <v>164</v>
      </c>
      <c r="H346" s="208">
        <v>3.28</v>
      </c>
      <c r="I346" s="209"/>
      <c r="J346" s="210">
        <f>ROUND(I346*H346,2)</f>
        <v>0</v>
      </c>
      <c r="K346" s="206" t="s">
        <v>186</v>
      </c>
      <c r="L346" s="39"/>
      <c r="M346" s="211" t="s">
        <v>1</v>
      </c>
      <c r="N346" s="212" t="s">
        <v>38</v>
      </c>
      <c r="O346" s="71"/>
      <c r="P346" s="213">
        <f>O346*H346</f>
        <v>0</v>
      </c>
      <c r="Q346" s="213">
        <v>0</v>
      </c>
      <c r="R346" s="213">
        <f>Q346*H346</f>
        <v>0</v>
      </c>
      <c r="S346" s="213">
        <v>0</v>
      </c>
      <c r="T346" s="214">
        <f>S346*H346</f>
        <v>0</v>
      </c>
      <c r="U346" s="34"/>
      <c r="V346" s="34"/>
      <c r="W346" s="34"/>
      <c r="X346" s="34"/>
      <c r="Y346" s="34"/>
      <c r="Z346" s="34"/>
      <c r="AA346" s="34"/>
      <c r="AB346" s="34"/>
      <c r="AC346" s="34"/>
      <c r="AD346" s="34"/>
      <c r="AE346" s="34"/>
      <c r="AR346" s="215" t="s">
        <v>136</v>
      </c>
      <c r="AT346" s="215" t="s">
        <v>131</v>
      </c>
      <c r="AU346" s="215" t="s">
        <v>82</v>
      </c>
      <c r="AY346" s="17" t="s">
        <v>129</v>
      </c>
      <c r="BE346" s="216">
        <f>IF(N346="základní",J346,0)</f>
        <v>0</v>
      </c>
      <c r="BF346" s="216">
        <f>IF(N346="snížená",J346,0)</f>
        <v>0</v>
      </c>
      <c r="BG346" s="216">
        <f>IF(N346="zákl. přenesená",J346,0)</f>
        <v>0</v>
      </c>
      <c r="BH346" s="216">
        <f>IF(N346="sníž. přenesená",J346,0)</f>
        <v>0</v>
      </c>
      <c r="BI346" s="216">
        <f>IF(N346="nulová",J346,0)</f>
        <v>0</v>
      </c>
      <c r="BJ346" s="17" t="s">
        <v>80</v>
      </c>
      <c r="BK346" s="216">
        <f>ROUND(I346*H346,2)</f>
        <v>0</v>
      </c>
      <c r="BL346" s="17" t="s">
        <v>136</v>
      </c>
      <c r="BM346" s="215" t="s">
        <v>425</v>
      </c>
    </row>
    <row r="347" spans="1:65" s="2" customFormat="1" ht="29.25">
      <c r="A347" s="34"/>
      <c r="B347" s="35"/>
      <c r="C347" s="36"/>
      <c r="D347" s="217" t="s">
        <v>138</v>
      </c>
      <c r="E347" s="36"/>
      <c r="F347" s="218" t="s">
        <v>418</v>
      </c>
      <c r="G347" s="36"/>
      <c r="H347" s="36"/>
      <c r="I347" s="118"/>
      <c r="J347" s="36"/>
      <c r="K347" s="36"/>
      <c r="L347" s="39"/>
      <c r="M347" s="219"/>
      <c r="N347" s="220"/>
      <c r="O347" s="71"/>
      <c r="P347" s="71"/>
      <c r="Q347" s="71"/>
      <c r="R347" s="71"/>
      <c r="S347" s="71"/>
      <c r="T347" s="72"/>
      <c r="U347" s="34"/>
      <c r="V347" s="34"/>
      <c r="W347" s="34"/>
      <c r="X347" s="34"/>
      <c r="Y347" s="34"/>
      <c r="Z347" s="34"/>
      <c r="AA347" s="34"/>
      <c r="AB347" s="34"/>
      <c r="AC347" s="34"/>
      <c r="AD347" s="34"/>
      <c r="AE347" s="34"/>
      <c r="AT347" s="17" t="s">
        <v>138</v>
      </c>
      <c r="AU347" s="17" t="s">
        <v>82</v>
      </c>
    </row>
    <row r="348" spans="1:65" s="13" customFormat="1">
      <c r="B348" s="222"/>
      <c r="C348" s="223"/>
      <c r="D348" s="217" t="s">
        <v>142</v>
      </c>
      <c r="E348" s="224" t="s">
        <v>1</v>
      </c>
      <c r="F348" s="225" t="s">
        <v>426</v>
      </c>
      <c r="G348" s="223"/>
      <c r="H348" s="224" t="s">
        <v>1</v>
      </c>
      <c r="I348" s="226"/>
      <c r="J348" s="223"/>
      <c r="K348" s="223"/>
      <c r="L348" s="227"/>
      <c r="M348" s="228"/>
      <c r="N348" s="229"/>
      <c r="O348" s="229"/>
      <c r="P348" s="229"/>
      <c r="Q348" s="229"/>
      <c r="R348" s="229"/>
      <c r="S348" s="229"/>
      <c r="T348" s="230"/>
      <c r="AT348" s="231" t="s">
        <v>142</v>
      </c>
      <c r="AU348" s="231" t="s">
        <v>82</v>
      </c>
      <c r="AV348" s="13" t="s">
        <v>80</v>
      </c>
      <c r="AW348" s="13" t="s">
        <v>30</v>
      </c>
      <c r="AX348" s="13" t="s">
        <v>73</v>
      </c>
      <c r="AY348" s="231" t="s">
        <v>129</v>
      </c>
    </row>
    <row r="349" spans="1:65" s="14" customFormat="1">
      <c r="B349" s="232"/>
      <c r="C349" s="233"/>
      <c r="D349" s="217" t="s">
        <v>142</v>
      </c>
      <c r="E349" s="234" t="s">
        <v>1</v>
      </c>
      <c r="F349" s="235" t="s">
        <v>427</v>
      </c>
      <c r="G349" s="233"/>
      <c r="H349" s="236">
        <v>3.28</v>
      </c>
      <c r="I349" s="237"/>
      <c r="J349" s="233"/>
      <c r="K349" s="233"/>
      <c r="L349" s="238"/>
      <c r="M349" s="239"/>
      <c r="N349" s="240"/>
      <c r="O349" s="240"/>
      <c r="P349" s="240"/>
      <c r="Q349" s="240"/>
      <c r="R349" s="240"/>
      <c r="S349" s="240"/>
      <c r="T349" s="241"/>
      <c r="AT349" s="242" t="s">
        <v>142</v>
      </c>
      <c r="AU349" s="242" t="s">
        <v>82</v>
      </c>
      <c r="AV349" s="14" t="s">
        <v>82</v>
      </c>
      <c r="AW349" s="14" t="s">
        <v>30</v>
      </c>
      <c r="AX349" s="14" t="s">
        <v>80</v>
      </c>
      <c r="AY349" s="242" t="s">
        <v>129</v>
      </c>
    </row>
    <row r="350" spans="1:65" s="2" customFormat="1" ht="33" customHeight="1">
      <c r="A350" s="34"/>
      <c r="B350" s="35"/>
      <c r="C350" s="204" t="s">
        <v>428</v>
      </c>
      <c r="D350" s="204" t="s">
        <v>131</v>
      </c>
      <c r="E350" s="205" t="s">
        <v>429</v>
      </c>
      <c r="F350" s="206" t="s">
        <v>430</v>
      </c>
      <c r="G350" s="207" t="s">
        <v>164</v>
      </c>
      <c r="H350" s="208">
        <v>9.0419999999999998</v>
      </c>
      <c r="I350" s="209"/>
      <c r="J350" s="210">
        <f>ROUND(I350*H350,2)</f>
        <v>0</v>
      </c>
      <c r="K350" s="206" t="s">
        <v>186</v>
      </c>
      <c r="L350" s="39"/>
      <c r="M350" s="211" t="s">
        <v>1</v>
      </c>
      <c r="N350" s="212" t="s">
        <v>38</v>
      </c>
      <c r="O350" s="71"/>
      <c r="P350" s="213">
        <f>O350*H350</f>
        <v>0</v>
      </c>
      <c r="Q350" s="213">
        <v>0</v>
      </c>
      <c r="R350" s="213">
        <f>Q350*H350</f>
        <v>0</v>
      </c>
      <c r="S350" s="213">
        <v>0</v>
      </c>
      <c r="T350" s="214">
        <f>S350*H350</f>
        <v>0</v>
      </c>
      <c r="U350" s="34"/>
      <c r="V350" s="34"/>
      <c r="W350" s="34"/>
      <c r="X350" s="34"/>
      <c r="Y350" s="34"/>
      <c r="Z350" s="34"/>
      <c r="AA350" s="34"/>
      <c r="AB350" s="34"/>
      <c r="AC350" s="34"/>
      <c r="AD350" s="34"/>
      <c r="AE350" s="34"/>
      <c r="AR350" s="215" t="s">
        <v>136</v>
      </c>
      <c r="AT350" s="215" t="s">
        <v>131</v>
      </c>
      <c r="AU350" s="215" t="s">
        <v>82</v>
      </c>
      <c r="AY350" s="17" t="s">
        <v>129</v>
      </c>
      <c r="BE350" s="216">
        <f>IF(N350="základní",J350,0)</f>
        <v>0</v>
      </c>
      <c r="BF350" s="216">
        <f>IF(N350="snížená",J350,0)</f>
        <v>0</v>
      </c>
      <c r="BG350" s="216">
        <f>IF(N350="zákl. přenesená",J350,0)</f>
        <v>0</v>
      </c>
      <c r="BH350" s="216">
        <f>IF(N350="sníž. přenesená",J350,0)</f>
        <v>0</v>
      </c>
      <c r="BI350" s="216">
        <f>IF(N350="nulová",J350,0)</f>
        <v>0</v>
      </c>
      <c r="BJ350" s="17" t="s">
        <v>80</v>
      </c>
      <c r="BK350" s="216">
        <f>ROUND(I350*H350,2)</f>
        <v>0</v>
      </c>
      <c r="BL350" s="17" t="s">
        <v>136</v>
      </c>
      <c r="BM350" s="215" t="s">
        <v>431</v>
      </c>
    </row>
    <row r="351" spans="1:65" s="2" customFormat="1" ht="29.25">
      <c r="A351" s="34"/>
      <c r="B351" s="35"/>
      <c r="C351" s="36"/>
      <c r="D351" s="217" t="s">
        <v>138</v>
      </c>
      <c r="E351" s="36"/>
      <c r="F351" s="218" t="s">
        <v>418</v>
      </c>
      <c r="G351" s="36"/>
      <c r="H351" s="36"/>
      <c r="I351" s="118"/>
      <c r="J351" s="36"/>
      <c r="K351" s="36"/>
      <c r="L351" s="39"/>
      <c r="M351" s="219"/>
      <c r="N351" s="220"/>
      <c r="O351" s="71"/>
      <c r="P351" s="71"/>
      <c r="Q351" s="71"/>
      <c r="R351" s="71"/>
      <c r="S351" s="71"/>
      <c r="T351" s="72"/>
      <c r="U351" s="34"/>
      <c r="V351" s="34"/>
      <c r="W351" s="34"/>
      <c r="X351" s="34"/>
      <c r="Y351" s="34"/>
      <c r="Z351" s="34"/>
      <c r="AA351" s="34"/>
      <c r="AB351" s="34"/>
      <c r="AC351" s="34"/>
      <c r="AD351" s="34"/>
      <c r="AE351" s="34"/>
      <c r="AT351" s="17" t="s">
        <v>138</v>
      </c>
      <c r="AU351" s="17" t="s">
        <v>82</v>
      </c>
    </row>
    <row r="352" spans="1:65" s="13" customFormat="1">
      <c r="B352" s="222"/>
      <c r="C352" s="223"/>
      <c r="D352" s="217" t="s">
        <v>142</v>
      </c>
      <c r="E352" s="224" t="s">
        <v>1</v>
      </c>
      <c r="F352" s="225" t="s">
        <v>432</v>
      </c>
      <c r="G352" s="223"/>
      <c r="H352" s="224" t="s">
        <v>1</v>
      </c>
      <c r="I352" s="226"/>
      <c r="J352" s="223"/>
      <c r="K352" s="223"/>
      <c r="L352" s="227"/>
      <c r="M352" s="228"/>
      <c r="N352" s="229"/>
      <c r="O352" s="229"/>
      <c r="P352" s="229"/>
      <c r="Q352" s="229"/>
      <c r="R352" s="229"/>
      <c r="S352" s="229"/>
      <c r="T352" s="230"/>
      <c r="AT352" s="231" t="s">
        <v>142</v>
      </c>
      <c r="AU352" s="231" t="s">
        <v>82</v>
      </c>
      <c r="AV352" s="13" t="s">
        <v>80</v>
      </c>
      <c r="AW352" s="13" t="s">
        <v>30</v>
      </c>
      <c r="AX352" s="13" t="s">
        <v>73</v>
      </c>
      <c r="AY352" s="231" t="s">
        <v>129</v>
      </c>
    </row>
    <row r="353" spans="1:65" s="14" customFormat="1">
      <c r="B353" s="232"/>
      <c r="C353" s="233"/>
      <c r="D353" s="217" t="s">
        <v>142</v>
      </c>
      <c r="E353" s="234" t="s">
        <v>1</v>
      </c>
      <c r="F353" s="235" t="s">
        <v>433</v>
      </c>
      <c r="G353" s="233"/>
      <c r="H353" s="236">
        <v>9.0419999999999998</v>
      </c>
      <c r="I353" s="237"/>
      <c r="J353" s="233"/>
      <c r="K353" s="233"/>
      <c r="L353" s="238"/>
      <c r="M353" s="239"/>
      <c r="N353" s="240"/>
      <c r="O353" s="240"/>
      <c r="P353" s="240"/>
      <c r="Q353" s="240"/>
      <c r="R353" s="240"/>
      <c r="S353" s="240"/>
      <c r="T353" s="241"/>
      <c r="AT353" s="242" t="s">
        <v>142</v>
      </c>
      <c r="AU353" s="242" t="s">
        <v>82</v>
      </c>
      <c r="AV353" s="14" t="s">
        <v>82</v>
      </c>
      <c r="AW353" s="14" t="s">
        <v>30</v>
      </c>
      <c r="AX353" s="14" t="s">
        <v>80</v>
      </c>
      <c r="AY353" s="242" t="s">
        <v>129</v>
      </c>
    </row>
    <row r="354" spans="1:65" s="2" customFormat="1" ht="33" customHeight="1">
      <c r="A354" s="34"/>
      <c r="B354" s="35"/>
      <c r="C354" s="204" t="s">
        <v>434</v>
      </c>
      <c r="D354" s="204" t="s">
        <v>131</v>
      </c>
      <c r="E354" s="205" t="s">
        <v>435</v>
      </c>
      <c r="F354" s="206" t="s">
        <v>436</v>
      </c>
      <c r="G354" s="207" t="s">
        <v>164</v>
      </c>
      <c r="H354" s="208">
        <v>7.8E-2</v>
      </c>
      <c r="I354" s="209"/>
      <c r="J354" s="210">
        <f>ROUND(I354*H354,2)</f>
        <v>0</v>
      </c>
      <c r="K354" s="206" t="s">
        <v>186</v>
      </c>
      <c r="L354" s="39"/>
      <c r="M354" s="211" t="s">
        <v>1</v>
      </c>
      <c r="N354" s="212" t="s">
        <v>38</v>
      </c>
      <c r="O354" s="71"/>
      <c r="P354" s="213">
        <f>O354*H354</f>
        <v>0</v>
      </c>
      <c r="Q354" s="213">
        <v>0</v>
      </c>
      <c r="R354" s="213">
        <f>Q354*H354</f>
        <v>0</v>
      </c>
      <c r="S354" s="213">
        <v>0</v>
      </c>
      <c r="T354" s="214">
        <f>S354*H354</f>
        <v>0</v>
      </c>
      <c r="U354" s="34"/>
      <c r="V354" s="34"/>
      <c r="W354" s="34"/>
      <c r="X354" s="34"/>
      <c r="Y354" s="34"/>
      <c r="Z354" s="34"/>
      <c r="AA354" s="34"/>
      <c r="AB354" s="34"/>
      <c r="AC354" s="34"/>
      <c r="AD354" s="34"/>
      <c r="AE354" s="34"/>
      <c r="AR354" s="215" t="s">
        <v>136</v>
      </c>
      <c r="AT354" s="215" t="s">
        <v>131</v>
      </c>
      <c r="AU354" s="215" t="s">
        <v>82</v>
      </c>
      <c r="AY354" s="17" t="s">
        <v>129</v>
      </c>
      <c r="BE354" s="216">
        <f>IF(N354="základní",J354,0)</f>
        <v>0</v>
      </c>
      <c r="BF354" s="216">
        <f>IF(N354="snížená",J354,0)</f>
        <v>0</v>
      </c>
      <c r="BG354" s="216">
        <f>IF(N354="zákl. přenesená",J354,0)</f>
        <v>0</v>
      </c>
      <c r="BH354" s="216">
        <f>IF(N354="sníž. přenesená",J354,0)</f>
        <v>0</v>
      </c>
      <c r="BI354" s="216">
        <f>IF(N354="nulová",J354,0)</f>
        <v>0</v>
      </c>
      <c r="BJ354" s="17" t="s">
        <v>80</v>
      </c>
      <c r="BK354" s="216">
        <f>ROUND(I354*H354,2)</f>
        <v>0</v>
      </c>
      <c r="BL354" s="17" t="s">
        <v>136</v>
      </c>
      <c r="BM354" s="215" t="s">
        <v>437</v>
      </c>
    </row>
    <row r="355" spans="1:65" s="2" customFormat="1" ht="29.25">
      <c r="A355" s="34"/>
      <c r="B355" s="35"/>
      <c r="C355" s="36"/>
      <c r="D355" s="217" t="s">
        <v>138</v>
      </c>
      <c r="E355" s="36"/>
      <c r="F355" s="218" t="s">
        <v>418</v>
      </c>
      <c r="G355" s="36"/>
      <c r="H355" s="36"/>
      <c r="I355" s="118"/>
      <c r="J355" s="36"/>
      <c r="K355" s="36"/>
      <c r="L355" s="39"/>
      <c r="M355" s="219"/>
      <c r="N355" s="220"/>
      <c r="O355" s="71"/>
      <c r="P355" s="71"/>
      <c r="Q355" s="71"/>
      <c r="R355" s="71"/>
      <c r="S355" s="71"/>
      <c r="T355" s="72"/>
      <c r="U355" s="34"/>
      <c r="V355" s="34"/>
      <c r="W355" s="34"/>
      <c r="X355" s="34"/>
      <c r="Y355" s="34"/>
      <c r="Z355" s="34"/>
      <c r="AA355" s="34"/>
      <c r="AB355" s="34"/>
      <c r="AC355" s="34"/>
      <c r="AD355" s="34"/>
      <c r="AE355" s="34"/>
      <c r="AT355" s="17" t="s">
        <v>138</v>
      </c>
      <c r="AU355" s="17" t="s">
        <v>82</v>
      </c>
    </row>
    <row r="356" spans="1:65" s="13" customFormat="1">
      <c r="B356" s="222"/>
      <c r="C356" s="223"/>
      <c r="D356" s="217" t="s">
        <v>142</v>
      </c>
      <c r="E356" s="224" t="s">
        <v>1</v>
      </c>
      <c r="F356" s="225" t="s">
        <v>438</v>
      </c>
      <c r="G356" s="223"/>
      <c r="H356" s="224" t="s">
        <v>1</v>
      </c>
      <c r="I356" s="226"/>
      <c r="J356" s="223"/>
      <c r="K356" s="223"/>
      <c r="L356" s="227"/>
      <c r="M356" s="228"/>
      <c r="N356" s="229"/>
      <c r="O356" s="229"/>
      <c r="P356" s="229"/>
      <c r="Q356" s="229"/>
      <c r="R356" s="229"/>
      <c r="S356" s="229"/>
      <c r="T356" s="230"/>
      <c r="AT356" s="231" t="s">
        <v>142</v>
      </c>
      <c r="AU356" s="231" t="s">
        <v>82</v>
      </c>
      <c r="AV356" s="13" t="s">
        <v>80</v>
      </c>
      <c r="AW356" s="13" t="s">
        <v>30</v>
      </c>
      <c r="AX356" s="13" t="s">
        <v>73</v>
      </c>
      <c r="AY356" s="231" t="s">
        <v>129</v>
      </c>
    </row>
    <row r="357" spans="1:65" s="14" customFormat="1">
      <c r="B357" s="232"/>
      <c r="C357" s="233"/>
      <c r="D357" s="217" t="s">
        <v>142</v>
      </c>
      <c r="E357" s="234" t="s">
        <v>1</v>
      </c>
      <c r="F357" s="235" t="s">
        <v>439</v>
      </c>
      <c r="G357" s="233"/>
      <c r="H357" s="236">
        <v>7.8E-2</v>
      </c>
      <c r="I357" s="237"/>
      <c r="J357" s="233"/>
      <c r="K357" s="233"/>
      <c r="L357" s="238"/>
      <c r="M357" s="239"/>
      <c r="N357" s="240"/>
      <c r="O357" s="240"/>
      <c r="P357" s="240"/>
      <c r="Q357" s="240"/>
      <c r="R357" s="240"/>
      <c r="S357" s="240"/>
      <c r="T357" s="241"/>
      <c r="AT357" s="242" t="s">
        <v>142</v>
      </c>
      <c r="AU357" s="242" t="s">
        <v>82</v>
      </c>
      <c r="AV357" s="14" t="s">
        <v>82</v>
      </c>
      <c r="AW357" s="14" t="s">
        <v>30</v>
      </c>
      <c r="AX357" s="14" t="s">
        <v>80</v>
      </c>
      <c r="AY357" s="242" t="s">
        <v>129</v>
      </c>
    </row>
    <row r="358" spans="1:65" s="12" customFormat="1" ht="22.9" customHeight="1">
      <c r="B358" s="188"/>
      <c r="C358" s="189"/>
      <c r="D358" s="190" t="s">
        <v>72</v>
      </c>
      <c r="E358" s="202" t="s">
        <v>440</v>
      </c>
      <c r="F358" s="202" t="s">
        <v>441</v>
      </c>
      <c r="G358" s="189"/>
      <c r="H358" s="189"/>
      <c r="I358" s="192"/>
      <c r="J358" s="203">
        <f>BK358</f>
        <v>0</v>
      </c>
      <c r="K358" s="189"/>
      <c r="L358" s="194"/>
      <c r="M358" s="195"/>
      <c r="N358" s="196"/>
      <c r="O358" s="196"/>
      <c r="P358" s="197">
        <f>SUM(P359:P361)</f>
        <v>0</v>
      </c>
      <c r="Q358" s="196"/>
      <c r="R358" s="197">
        <f>SUM(R359:R361)</f>
        <v>0</v>
      </c>
      <c r="S358" s="196"/>
      <c r="T358" s="198">
        <f>SUM(T359:T361)</f>
        <v>0</v>
      </c>
      <c r="AR358" s="199" t="s">
        <v>80</v>
      </c>
      <c r="AT358" s="200" t="s">
        <v>72</v>
      </c>
      <c r="AU358" s="200" t="s">
        <v>80</v>
      </c>
      <c r="AY358" s="199" t="s">
        <v>129</v>
      </c>
      <c r="BK358" s="201">
        <f>SUM(BK359:BK361)</f>
        <v>0</v>
      </c>
    </row>
    <row r="359" spans="1:65" s="2" customFormat="1" ht="16.5" customHeight="1">
      <c r="A359" s="34"/>
      <c r="B359" s="35"/>
      <c r="C359" s="204" t="s">
        <v>442</v>
      </c>
      <c r="D359" s="204" t="s">
        <v>131</v>
      </c>
      <c r="E359" s="205" t="s">
        <v>443</v>
      </c>
      <c r="F359" s="206" t="s">
        <v>444</v>
      </c>
      <c r="G359" s="207" t="s">
        <v>164</v>
      </c>
      <c r="H359" s="208">
        <v>104.57</v>
      </c>
      <c r="I359" s="209"/>
      <c r="J359" s="210">
        <f>ROUND(I359*H359,2)</f>
        <v>0</v>
      </c>
      <c r="K359" s="206" t="s">
        <v>135</v>
      </c>
      <c r="L359" s="39"/>
      <c r="M359" s="211" t="s">
        <v>1</v>
      </c>
      <c r="N359" s="212" t="s">
        <v>38</v>
      </c>
      <c r="O359" s="71"/>
      <c r="P359" s="213">
        <f>O359*H359</f>
        <v>0</v>
      </c>
      <c r="Q359" s="213">
        <v>0</v>
      </c>
      <c r="R359" s="213">
        <f>Q359*H359</f>
        <v>0</v>
      </c>
      <c r="S359" s="213">
        <v>0</v>
      </c>
      <c r="T359" s="214">
        <f>S359*H359</f>
        <v>0</v>
      </c>
      <c r="U359" s="34"/>
      <c r="V359" s="34"/>
      <c r="W359" s="34"/>
      <c r="X359" s="34"/>
      <c r="Y359" s="34"/>
      <c r="Z359" s="34"/>
      <c r="AA359" s="34"/>
      <c r="AB359" s="34"/>
      <c r="AC359" s="34"/>
      <c r="AD359" s="34"/>
      <c r="AE359" s="34"/>
      <c r="AR359" s="215" t="s">
        <v>136</v>
      </c>
      <c r="AT359" s="215" t="s">
        <v>131</v>
      </c>
      <c r="AU359" s="215" t="s">
        <v>82</v>
      </c>
      <c r="AY359" s="17" t="s">
        <v>129</v>
      </c>
      <c r="BE359" s="216">
        <f>IF(N359="základní",J359,0)</f>
        <v>0</v>
      </c>
      <c r="BF359" s="216">
        <f>IF(N359="snížená",J359,0)</f>
        <v>0</v>
      </c>
      <c r="BG359" s="216">
        <f>IF(N359="zákl. přenesená",J359,0)</f>
        <v>0</v>
      </c>
      <c r="BH359" s="216">
        <f>IF(N359="sníž. přenesená",J359,0)</f>
        <v>0</v>
      </c>
      <c r="BI359" s="216">
        <f>IF(N359="nulová",J359,0)</f>
        <v>0</v>
      </c>
      <c r="BJ359" s="17" t="s">
        <v>80</v>
      </c>
      <c r="BK359" s="216">
        <f>ROUND(I359*H359,2)</f>
        <v>0</v>
      </c>
      <c r="BL359" s="17" t="s">
        <v>136</v>
      </c>
      <c r="BM359" s="215" t="s">
        <v>445</v>
      </c>
    </row>
    <row r="360" spans="1:65" s="2" customFormat="1" ht="39">
      <c r="A360" s="34"/>
      <c r="B360" s="35"/>
      <c r="C360" s="36"/>
      <c r="D360" s="217" t="s">
        <v>138</v>
      </c>
      <c r="E360" s="36"/>
      <c r="F360" s="218" t="s">
        <v>446</v>
      </c>
      <c r="G360" s="36"/>
      <c r="H360" s="36"/>
      <c r="I360" s="118"/>
      <c r="J360" s="36"/>
      <c r="K360" s="36"/>
      <c r="L360" s="39"/>
      <c r="M360" s="219"/>
      <c r="N360" s="220"/>
      <c r="O360" s="71"/>
      <c r="P360" s="71"/>
      <c r="Q360" s="71"/>
      <c r="R360" s="71"/>
      <c r="S360" s="71"/>
      <c r="T360" s="72"/>
      <c r="U360" s="34"/>
      <c r="V360" s="34"/>
      <c r="W360" s="34"/>
      <c r="X360" s="34"/>
      <c r="Y360" s="34"/>
      <c r="Z360" s="34"/>
      <c r="AA360" s="34"/>
      <c r="AB360" s="34"/>
      <c r="AC360" s="34"/>
      <c r="AD360" s="34"/>
      <c r="AE360" s="34"/>
      <c r="AT360" s="17" t="s">
        <v>138</v>
      </c>
      <c r="AU360" s="17" t="s">
        <v>82</v>
      </c>
    </row>
    <row r="361" spans="1:65" s="2" customFormat="1" ht="68.25">
      <c r="A361" s="34"/>
      <c r="B361" s="35"/>
      <c r="C361" s="36"/>
      <c r="D361" s="217" t="s">
        <v>140</v>
      </c>
      <c r="E361" s="36"/>
      <c r="F361" s="221" t="s">
        <v>447</v>
      </c>
      <c r="G361" s="36"/>
      <c r="H361" s="36"/>
      <c r="I361" s="118"/>
      <c r="J361" s="36"/>
      <c r="K361" s="36"/>
      <c r="L361" s="39"/>
      <c r="M361" s="219"/>
      <c r="N361" s="220"/>
      <c r="O361" s="71"/>
      <c r="P361" s="71"/>
      <c r="Q361" s="71"/>
      <c r="R361" s="71"/>
      <c r="S361" s="71"/>
      <c r="T361" s="72"/>
      <c r="U361" s="34"/>
      <c r="V361" s="34"/>
      <c r="W361" s="34"/>
      <c r="X361" s="34"/>
      <c r="Y361" s="34"/>
      <c r="Z361" s="34"/>
      <c r="AA361" s="34"/>
      <c r="AB361" s="34"/>
      <c r="AC361" s="34"/>
      <c r="AD361" s="34"/>
      <c r="AE361" s="34"/>
      <c r="AT361" s="17" t="s">
        <v>140</v>
      </c>
      <c r="AU361" s="17" t="s">
        <v>82</v>
      </c>
    </row>
    <row r="362" spans="1:65" s="12" customFormat="1" ht="25.9" customHeight="1">
      <c r="B362" s="188"/>
      <c r="C362" s="189"/>
      <c r="D362" s="190" t="s">
        <v>72</v>
      </c>
      <c r="E362" s="191" t="s">
        <v>448</v>
      </c>
      <c r="F362" s="191" t="s">
        <v>449</v>
      </c>
      <c r="G362" s="189"/>
      <c r="H362" s="189"/>
      <c r="I362" s="192"/>
      <c r="J362" s="193">
        <f>BK362</f>
        <v>0</v>
      </c>
      <c r="K362" s="189"/>
      <c r="L362" s="194"/>
      <c r="M362" s="195"/>
      <c r="N362" s="196"/>
      <c r="O362" s="196"/>
      <c r="P362" s="197">
        <f>P363+P455+P507+P524+P542</f>
        <v>0</v>
      </c>
      <c r="Q362" s="196"/>
      <c r="R362" s="197">
        <f>R363+R455+R507+R524+R542</f>
        <v>3.6453791500000001</v>
      </c>
      <c r="S362" s="196"/>
      <c r="T362" s="198">
        <f>T363+T455+T507+T524+T542</f>
        <v>0</v>
      </c>
      <c r="AR362" s="199" t="s">
        <v>82</v>
      </c>
      <c r="AT362" s="200" t="s">
        <v>72</v>
      </c>
      <c r="AU362" s="200" t="s">
        <v>73</v>
      </c>
      <c r="AY362" s="199" t="s">
        <v>129</v>
      </c>
      <c r="BK362" s="201">
        <f>BK363+BK455+BK507+BK524+BK542</f>
        <v>0</v>
      </c>
    </row>
    <row r="363" spans="1:65" s="12" customFormat="1" ht="22.9" customHeight="1">
      <c r="B363" s="188"/>
      <c r="C363" s="189"/>
      <c r="D363" s="190" t="s">
        <v>72</v>
      </c>
      <c r="E363" s="202" t="s">
        <v>450</v>
      </c>
      <c r="F363" s="202" t="s">
        <v>451</v>
      </c>
      <c r="G363" s="189"/>
      <c r="H363" s="189"/>
      <c r="I363" s="192"/>
      <c r="J363" s="203">
        <f>BK363</f>
        <v>0</v>
      </c>
      <c r="K363" s="189"/>
      <c r="L363" s="194"/>
      <c r="M363" s="195"/>
      <c r="N363" s="196"/>
      <c r="O363" s="196"/>
      <c r="P363" s="197">
        <f>SUM(P364:P454)</f>
        <v>0</v>
      </c>
      <c r="Q363" s="196"/>
      <c r="R363" s="197">
        <f>SUM(R364:R454)</f>
        <v>2.2023141700000002</v>
      </c>
      <c r="S363" s="196"/>
      <c r="T363" s="198">
        <f>SUM(T364:T454)</f>
        <v>0</v>
      </c>
      <c r="AR363" s="199" t="s">
        <v>82</v>
      </c>
      <c r="AT363" s="200" t="s">
        <v>72</v>
      </c>
      <c r="AU363" s="200" t="s">
        <v>80</v>
      </c>
      <c r="AY363" s="199" t="s">
        <v>129</v>
      </c>
      <c r="BK363" s="201">
        <f>SUM(BK364:BK454)</f>
        <v>0</v>
      </c>
    </row>
    <row r="364" spans="1:65" s="2" customFormat="1" ht="21.75" customHeight="1">
      <c r="A364" s="34"/>
      <c r="B364" s="35"/>
      <c r="C364" s="204" t="s">
        <v>452</v>
      </c>
      <c r="D364" s="204" t="s">
        <v>131</v>
      </c>
      <c r="E364" s="205" t="s">
        <v>453</v>
      </c>
      <c r="F364" s="206" t="s">
        <v>454</v>
      </c>
      <c r="G364" s="207" t="s">
        <v>269</v>
      </c>
      <c r="H364" s="208">
        <v>53.1</v>
      </c>
      <c r="I364" s="209"/>
      <c r="J364" s="210">
        <f>ROUND(I364*H364,2)</f>
        <v>0</v>
      </c>
      <c r="K364" s="206" t="s">
        <v>135</v>
      </c>
      <c r="L364" s="39"/>
      <c r="M364" s="211" t="s">
        <v>1</v>
      </c>
      <c r="N364" s="212" t="s">
        <v>38</v>
      </c>
      <c r="O364" s="71"/>
      <c r="P364" s="213">
        <f>O364*H364</f>
        <v>0</v>
      </c>
      <c r="Q364" s="213">
        <v>0</v>
      </c>
      <c r="R364" s="213">
        <f>Q364*H364</f>
        <v>0</v>
      </c>
      <c r="S364" s="213">
        <v>0</v>
      </c>
      <c r="T364" s="214">
        <f>S364*H364</f>
        <v>0</v>
      </c>
      <c r="U364" s="34"/>
      <c r="V364" s="34"/>
      <c r="W364" s="34"/>
      <c r="X364" s="34"/>
      <c r="Y364" s="34"/>
      <c r="Z364" s="34"/>
      <c r="AA364" s="34"/>
      <c r="AB364" s="34"/>
      <c r="AC364" s="34"/>
      <c r="AD364" s="34"/>
      <c r="AE364" s="34"/>
      <c r="AR364" s="215" t="s">
        <v>259</v>
      </c>
      <c r="AT364" s="215" t="s">
        <v>131</v>
      </c>
      <c r="AU364" s="215" t="s">
        <v>82</v>
      </c>
      <c r="AY364" s="17" t="s">
        <v>129</v>
      </c>
      <c r="BE364" s="216">
        <f>IF(N364="základní",J364,0)</f>
        <v>0</v>
      </c>
      <c r="BF364" s="216">
        <f>IF(N364="snížená",J364,0)</f>
        <v>0</v>
      </c>
      <c r="BG364" s="216">
        <f>IF(N364="zákl. přenesená",J364,0)</f>
        <v>0</v>
      </c>
      <c r="BH364" s="216">
        <f>IF(N364="sníž. přenesená",J364,0)</f>
        <v>0</v>
      </c>
      <c r="BI364" s="216">
        <f>IF(N364="nulová",J364,0)</f>
        <v>0</v>
      </c>
      <c r="BJ364" s="17" t="s">
        <v>80</v>
      </c>
      <c r="BK364" s="216">
        <f>ROUND(I364*H364,2)</f>
        <v>0</v>
      </c>
      <c r="BL364" s="17" t="s">
        <v>259</v>
      </c>
      <c r="BM364" s="215" t="s">
        <v>455</v>
      </c>
    </row>
    <row r="365" spans="1:65" s="2" customFormat="1" ht="29.25">
      <c r="A365" s="34"/>
      <c r="B365" s="35"/>
      <c r="C365" s="36"/>
      <c r="D365" s="217" t="s">
        <v>138</v>
      </c>
      <c r="E365" s="36"/>
      <c r="F365" s="218" t="s">
        <v>456</v>
      </c>
      <c r="G365" s="36"/>
      <c r="H365" s="36"/>
      <c r="I365" s="118"/>
      <c r="J365" s="36"/>
      <c r="K365" s="36"/>
      <c r="L365" s="39"/>
      <c r="M365" s="219"/>
      <c r="N365" s="220"/>
      <c r="O365" s="71"/>
      <c r="P365" s="71"/>
      <c r="Q365" s="71"/>
      <c r="R365" s="71"/>
      <c r="S365" s="71"/>
      <c r="T365" s="72"/>
      <c r="U365" s="34"/>
      <c r="V365" s="34"/>
      <c r="W365" s="34"/>
      <c r="X365" s="34"/>
      <c r="Y365" s="34"/>
      <c r="Z365" s="34"/>
      <c r="AA365" s="34"/>
      <c r="AB365" s="34"/>
      <c r="AC365" s="34"/>
      <c r="AD365" s="34"/>
      <c r="AE365" s="34"/>
      <c r="AT365" s="17" t="s">
        <v>138</v>
      </c>
      <c r="AU365" s="17" t="s">
        <v>82</v>
      </c>
    </row>
    <row r="366" spans="1:65" s="2" customFormat="1" ht="48.75">
      <c r="A366" s="34"/>
      <c r="B366" s="35"/>
      <c r="C366" s="36"/>
      <c r="D366" s="217" t="s">
        <v>140</v>
      </c>
      <c r="E366" s="36"/>
      <c r="F366" s="221" t="s">
        <v>457</v>
      </c>
      <c r="G366" s="36"/>
      <c r="H366" s="36"/>
      <c r="I366" s="118"/>
      <c r="J366" s="36"/>
      <c r="K366" s="36"/>
      <c r="L366" s="39"/>
      <c r="M366" s="219"/>
      <c r="N366" s="220"/>
      <c r="O366" s="71"/>
      <c r="P366" s="71"/>
      <c r="Q366" s="71"/>
      <c r="R366" s="71"/>
      <c r="S366" s="71"/>
      <c r="T366" s="72"/>
      <c r="U366" s="34"/>
      <c r="V366" s="34"/>
      <c r="W366" s="34"/>
      <c r="X366" s="34"/>
      <c r="Y366" s="34"/>
      <c r="Z366" s="34"/>
      <c r="AA366" s="34"/>
      <c r="AB366" s="34"/>
      <c r="AC366" s="34"/>
      <c r="AD366" s="34"/>
      <c r="AE366" s="34"/>
      <c r="AT366" s="17" t="s">
        <v>140</v>
      </c>
      <c r="AU366" s="17" t="s">
        <v>82</v>
      </c>
    </row>
    <row r="367" spans="1:65" s="13" customFormat="1">
      <c r="B367" s="222"/>
      <c r="C367" s="223"/>
      <c r="D367" s="217" t="s">
        <v>142</v>
      </c>
      <c r="E367" s="224" t="s">
        <v>1</v>
      </c>
      <c r="F367" s="225" t="s">
        <v>458</v>
      </c>
      <c r="G367" s="223"/>
      <c r="H367" s="224" t="s">
        <v>1</v>
      </c>
      <c r="I367" s="226"/>
      <c r="J367" s="223"/>
      <c r="K367" s="223"/>
      <c r="L367" s="227"/>
      <c r="M367" s="228"/>
      <c r="N367" s="229"/>
      <c r="O367" s="229"/>
      <c r="P367" s="229"/>
      <c r="Q367" s="229"/>
      <c r="R367" s="229"/>
      <c r="S367" s="229"/>
      <c r="T367" s="230"/>
      <c r="AT367" s="231" t="s">
        <v>142</v>
      </c>
      <c r="AU367" s="231" t="s">
        <v>82</v>
      </c>
      <c r="AV367" s="13" t="s">
        <v>80</v>
      </c>
      <c r="AW367" s="13" t="s">
        <v>30</v>
      </c>
      <c r="AX367" s="13" t="s">
        <v>73</v>
      </c>
      <c r="AY367" s="231" t="s">
        <v>129</v>
      </c>
    </row>
    <row r="368" spans="1:65" s="13" customFormat="1">
      <c r="B368" s="222"/>
      <c r="C368" s="223"/>
      <c r="D368" s="217" t="s">
        <v>142</v>
      </c>
      <c r="E368" s="224" t="s">
        <v>1</v>
      </c>
      <c r="F368" s="225" t="s">
        <v>459</v>
      </c>
      <c r="G368" s="223"/>
      <c r="H368" s="224" t="s">
        <v>1</v>
      </c>
      <c r="I368" s="226"/>
      <c r="J368" s="223"/>
      <c r="K368" s="223"/>
      <c r="L368" s="227"/>
      <c r="M368" s="228"/>
      <c r="N368" s="229"/>
      <c r="O368" s="229"/>
      <c r="P368" s="229"/>
      <c r="Q368" s="229"/>
      <c r="R368" s="229"/>
      <c r="S368" s="229"/>
      <c r="T368" s="230"/>
      <c r="AT368" s="231" t="s">
        <v>142</v>
      </c>
      <c r="AU368" s="231" t="s">
        <v>82</v>
      </c>
      <c r="AV368" s="13" t="s">
        <v>80</v>
      </c>
      <c r="AW368" s="13" t="s">
        <v>30</v>
      </c>
      <c r="AX368" s="13" t="s">
        <v>73</v>
      </c>
      <c r="AY368" s="231" t="s">
        <v>129</v>
      </c>
    </row>
    <row r="369" spans="1:65" s="14" customFormat="1">
      <c r="B369" s="232"/>
      <c r="C369" s="233"/>
      <c r="D369" s="217" t="s">
        <v>142</v>
      </c>
      <c r="E369" s="234" t="s">
        <v>1</v>
      </c>
      <c r="F369" s="235" t="s">
        <v>460</v>
      </c>
      <c r="G369" s="233"/>
      <c r="H369" s="236">
        <v>53.1</v>
      </c>
      <c r="I369" s="237"/>
      <c r="J369" s="233"/>
      <c r="K369" s="233"/>
      <c r="L369" s="238"/>
      <c r="M369" s="239"/>
      <c r="N369" s="240"/>
      <c r="O369" s="240"/>
      <c r="P369" s="240"/>
      <c r="Q369" s="240"/>
      <c r="R369" s="240"/>
      <c r="S369" s="240"/>
      <c r="T369" s="241"/>
      <c r="AT369" s="242" t="s">
        <v>142</v>
      </c>
      <c r="AU369" s="242" t="s">
        <v>82</v>
      </c>
      <c r="AV369" s="14" t="s">
        <v>82</v>
      </c>
      <c r="AW369" s="14" t="s">
        <v>30</v>
      </c>
      <c r="AX369" s="14" t="s">
        <v>80</v>
      </c>
      <c r="AY369" s="242" t="s">
        <v>129</v>
      </c>
    </row>
    <row r="370" spans="1:65" s="2" customFormat="1" ht="16.5" customHeight="1">
      <c r="A370" s="34"/>
      <c r="B370" s="35"/>
      <c r="C370" s="243" t="s">
        <v>461</v>
      </c>
      <c r="D370" s="243" t="s">
        <v>161</v>
      </c>
      <c r="E370" s="244" t="s">
        <v>462</v>
      </c>
      <c r="F370" s="245" t="s">
        <v>463</v>
      </c>
      <c r="G370" s="246" t="s">
        <v>134</v>
      </c>
      <c r="H370" s="247">
        <v>0.45800000000000002</v>
      </c>
      <c r="I370" s="248"/>
      <c r="J370" s="249">
        <f>ROUND(I370*H370,2)</f>
        <v>0</v>
      </c>
      <c r="K370" s="245" t="s">
        <v>135</v>
      </c>
      <c r="L370" s="250"/>
      <c r="M370" s="251" t="s">
        <v>1</v>
      </c>
      <c r="N370" s="252" t="s">
        <v>38</v>
      </c>
      <c r="O370" s="71"/>
      <c r="P370" s="213">
        <f>O370*H370</f>
        <v>0</v>
      </c>
      <c r="Q370" s="213">
        <v>0.55000000000000004</v>
      </c>
      <c r="R370" s="213">
        <f>Q370*H370</f>
        <v>0.25190000000000001</v>
      </c>
      <c r="S370" s="213">
        <v>0</v>
      </c>
      <c r="T370" s="214">
        <f>S370*H370</f>
        <v>0</v>
      </c>
      <c r="U370" s="34"/>
      <c r="V370" s="34"/>
      <c r="W370" s="34"/>
      <c r="X370" s="34"/>
      <c r="Y370" s="34"/>
      <c r="Z370" s="34"/>
      <c r="AA370" s="34"/>
      <c r="AB370" s="34"/>
      <c r="AC370" s="34"/>
      <c r="AD370" s="34"/>
      <c r="AE370" s="34"/>
      <c r="AR370" s="215" t="s">
        <v>165</v>
      </c>
      <c r="AT370" s="215" t="s">
        <v>161</v>
      </c>
      <c r="AU370" s="215" t="s">
        <v>82</v>
      </c>
      <c r="AY370" s="17" t="s">
        <v>129</v>
      </c>
      <c r="BE370" s="216">
        <f>IF(N370="základní",J370,0)</f>
        <v>0</v>
      </c>
      <c r="BF370" s="216">
        <f>IF(N370="snížená",J370,0)</f>
        <v>0</v>
      </c>
      <c r="BG370" s="216">
        <f>IF(N370="zákl. přenesená",J370,0)</f>
        <v>0</v>
      </c>
      <c r="BH370" s="216">
        <f>IF(N370="sníž. přenesená",J370,0)</f>
        <v>0</v>
      </c>
      <c r="BI370" s="216">
        <f>IF(N370="nulová",J370,0)</f>
        <v>0</v>
      </c>
      <c r="BJ370" s="17" t="s">
        <v>80</v>
      </c>
      <c r="BK370" s="216">
        <f>ROUND(I370*H370,2)</f>
        <v>0</v>
      </c>
      <c r="BL370" s="17" t="s">
        <v>136</v>
      </c>
      <c r="BM370" s="215" t="s">
        <v>464</v>
      </c>
    </row>
    <row r="371" spans="1:65" s="2" customFormat="1">
      <c r="A371" s="34"/>
      <c r="B371" s="35"/>
      <c r="C371" s="36"/>
      <c r="D371" s="217" t="s">
        <v>138</v>
      </c>
      <c r="E371" s="36"/>
      <c r="F371" s="218" t="s">
        <v>463</v>
      </c>
      <c r="G371" s="36"/>
      <c r="H371" s="36"/>
      <c r="I371" s="118"/>
      <c r="J371" s="36"/>
      <c r="K371" s="36"/>
      <c r="L371" s="39"/>
      <c r="M371" s="219"/>
      <c r="N371" s="220"/>
      <c r="O371" s="71"/>
      <c r="P371" s="71"/>
      <c r="Q371" s="71"/>
      <c r="R371" s="71"/>
      <c r="S371" s="71"/>
      <c r="T371" s="72"/>
      <c r="U371" s="34"/>
      <c r="V371" s="34"/>
      <c r="W371" s="34"/>
      <c r="X371" s="34"/>
      <c r="Y371" s="34"/>
      <c r="Z371" s="34"/>
      <c r="AA371" s="34"/>
      <c r="AB371" s="34"/>
      <c r="AC371" s="34"/>
      <c r="AD371" s="34"/>
      <c r="AE371" s="34"/>
      <c r="AT371" s="17" t="s">
        <v>138</v>
      </c>
      <c r="AU371" s="17" t="s">
        <v>82</v>
      </c>
    </row>
    <row r="372" spans="1:65" s="13" customFormat="1">
      <c r="B372" s="222"/>
      <c r="C372" s="223"/>
      <c r="D372" s="217" t="s">
        <v>142</v>
      </c>
      <c r="E372" s="224" t="s">
        <v>1</v>
      </c>
      <c r="F372" s="225" t="s">
        <v>458</v>
      </c>
      <c r="G372" s="223"/>
      <c r="H372" s="224" t="s">
        <v>1</v>
      </c>
      <c r="I372" s="226"/>
      <c r="J372" s="223"/>
      <c r="K372" s="223"/>
      <c r="L372" s="227"/>
      <c r="M372" s="228"/>
      <c r="N372" s="229"/>
      <c r="O372" s="229"/>
      <c r="P372" s="229"/>
      <c r="Q372" s="229"/>
      <c r="R372" s="229"/>
      <c r="S372" s="229"/>
      <c r="T372" s="230"/>
      <c r="AT372" s="231" t="s">
        <v>142</v>
      </c>
      <c r="AU372" s="231" t="s">
        <v>82</v>
      </c>
      <c r="AV372" s="13" t="s">
        <v>80</v>
      </c>
      <c r="AW372" s="13" t="s">
        <v>30</v>
      </c>
      <c r="AX372" s="13" t="s">
        <v>73</v>
      </c>
      <c r="AY372" s="231" t="s">
        <v>129</v>
      </c>
    </row>
    <row r="373" spans="1:65" s="13" customFormat="1">
      <c r="B373" s="222"/>
      <c r="C373" s="223"/>
      <c r="D373" s="217" t="s">
        <v>142</v>
      </c>
      <c r="E373" s="224" t="s">
        <v>1</v>
      </c>
      <c r="F373" s="225" t="s">
        <v>459</v>
      </c>
      <c r="G373" s="223"/>
      <c r="H373" s="224" t="s">
        <v>1</v>
      </c>
      <c r="I373" s="226"/>
      <c r="J373" s="223"/>
      <c r="K373" s="223"/>
      <c r="L373" s="227"/>
      <c r="M373" s="228"/>
      <c r="N373" s="229"/>
      <c r="O373" s="229"/>
      <c r="P373" s="229"/>
      <c r="Q373" s="229"/>
      <c r="R373" s="229"/>
      <c r="S373" s="229"/>
      <c r="T373" s="230"/>
      <c r="AT373" s="231" t="s">
        <v>142</v>
      </c>
      <c r="AU373" s="231" t="s">
        <v>82</v>
      </c>
      <c r="AV373" s="13" t="s">
        <v>80</v>
      </c>
      <c r="AW373" s="13" t="s">
        <v>30</v>
      </c>
      <c r="AX373" s="13" t="s">
        <v>73</v>
      </c>
      <c r="AY373" s="231" t="s">
        <v>129</v>
      </c>
    </row>
    <row r="374" spans="1:65" s="14" customFormat="1">
      <c r="B374" s="232"/>
      <c r="C374" s="233"/>
      <c r="D374" s="217" t="s">
        <v>142</v>
      </c>
      <c r="E374" s="234" t="s">
        <v>1</v>
      </c>
      <c r="F374" s="235" t="s">
        <v>465</v>
      </c>
      <c r="G374" s="233"/>
      <c r="H374" s="236">
        <v>0.38200000000000001</v>
      </c>
      <c r="I374" s="237"/>
      <c r="J374" s="233"/>
      <c r="K374" s="233"/>
      <c r="L374" s="238"/>
      <c r="M374" s="239"/>
      <c r="N374" s="240"/>
      <c r="O374" s="240"/>
      <c r="P374" s="240"/>
      <c r="Q374" s="240"/>
      <c r="R374" s="240"/>
      <c r="S374" s="240"/>
      <c r="T374" s="241"/>
      <c r="AT374" s="242" t="s">
        <v>142</v>
      </c>
      <c r="AU374" s="242" t="s">
        <v>82</v>
      </c>
      <c r="AV374" s="14" t="s">
        <v>82</v>
      </c>
      <c r="AW374" s="14" t="s">
        <v>30</v>
      </c>
      <c r="AX374" s="14" t="s">
        <v>73</v>
      </c>
      <c r="AY374" s="242" t="s">
        <v>129</v>
      </c>
    </row>
    <row r="375" spans="1:65" s="13" customFormat="1">
      <c r="B375" s="222"/>
      <c r="C375" s="223"/>
      <c r="D375" s="217" t="s">
        <v>142</v>
      </c>
      <c r="E375" s="224" t="s">
        <v>1</v>
      </c>
      <c r="F375" s="225" t="s">
        <v>466</v>
      </c>
      <c r="G375" s="223"/>
      <c r="H375" s="224" t="s">
        <v>1</v>
      </c>
      <c r="I375" s="226"/>
      <c r="J375" s="223"/>
      <c r="K375" s="223"/>
      <c r="L375" s="227"/>
      <c r="M375" s="228"/>
      <c r="N375" s="229"/>
      <c r="O375" s="229"/>
      <c r="P375" s="229"/>
      <c r="Q375" s="229"/>
      <c r="R375" s="229"/>
      <c r="S375" s="229"/>
      <c r="T375" s="230"/>
      <c r="AT375" s="231" t="s">
        <v>142</v>
      </c>
      <c r="AU375" s="231" t="s">
        <v>82</v>
      </c>
      <c r="AV375" s="13" t="s">
        <v>80</v>
      </c>
      <c r="AW375" s="13" t="s">
        <v>30</v>
      </c>
      <c r="AX375" s="13" t="s">
        <v>73</v>
      </c>
      <c r="AY375" s="231" t="s">
        <v>129</v>
      </c>
    </row>
    <row r="376" spans="1:65" s="14" customFormat="1">
      <c r="B376" s="232"/>
      <c r="C376" s="233"/>
      <c r="D376" s="217" t="s">
        <v>142</v>
      </c>
      <c r="E376" s="234" t="s">
        <v>1</v>
      </c>
      <c r="F376" s="235" t="s">
        <v>467</v>
      </c>
      <c r="G376" s="233"/>
      <c r="H376" s="236">
        <v>7.5999999999999998E-2</v>
      </c>
      <c r="I376" s="237"/>
      <c r="J376" s="233"/>
      <c r="K376" s="233"/>
      <c r="L376" s="238"/>
      <c r="M376" s="239"/>
      <c r="N376" s="240"/>
      <c r="O376" s="240"/>
      <c r="P376" s="240"/>
      <c r="Q376" s="240"/>
      <c r="R376" s="240"/>
      <c r="S376" s="240"/>
      <c r="T376" s="241"/>
      <c r="AT376" s="242" t="s">
        <v>142</v>
      </c>
      <c r="AU376" s="242" t="s">
        <v>82</v>
      </c>
      <c r="AV376" s="14" t="s">
        <v>82</v>
      </c>
      <c r="AW376" s="14" t="s">
        <v>30</v>
      </c>
      <c r="AX376" s="14" t="s">
        <v>73</v>
      </c>
      <c r="AY376" s="242" t="s">
        <v>129</v>
      </c>
    </row>
    <row r="377" spans="1:65" s="15" customFormat="1">
      <c r="B377" s="253"/>
      <c r="C377" s="254"/>
      <c r="D377" s="217" t="s">
        <v>142</v>
      </c>
      <c r="E377" s="255" t="s">
        <v>1</v>
      </c>
      <c r="F377" s="256" t="s">
        <v>211</v>
      </c>
      <c r="G377" s="254"/>
      <c r="H377" s="257">
        <v>0.45800000000000002</v>
      </c>
      <c r="I377" s="258"/>
      <c r="J377" s="254"/>
      <c r="K377" s="254"/>
      <c r="L377" s="259"/>
      <c r="M377" s="260"/>
      <c r="N377" s="261"/>
      <c r="O377" s="261"/>
      <c r="P377" s="261"/>
      <c r="Q377" s="261"/>
      <c r="R377" s="261"/>
      <c r="S377" s="261"/>
      <c r="T377" s="262"/>
      <c r="AT377" s="263" t="s">
        <v>142</v>
      </c>
      <c r="AU377" s="263" t="s">
        <v>82</v>
      </c>
      <c r="AV377" s="15" t="s">
        <v>136</v>
      </c>
      <c r="AW377" s="15" t="s">
        <v>30</v>
      </c>
      <c r="AX377" s="15" t="s">
        <v>80</v>
      </c>
      <c r="AY377" s="263" t="s">
        <v>129</v>
      </c>
    </row>
    <row r="378" spans="1:65" s="2" customFormat="1" ht="21.75" customHeight="1">
      <c r="A378" s="34"/>
      <c r="B378" s="35"/>
      <c r="C378" s="204" t="s">
        <v>468</v>
      </c>
      <c r="D378" s="204" t="s">
        <v>131</v>
      </c>
      <c r="E378" s="205" t="s">
        <v>469</v>
      </c>
      <c r="F378" s="206" t="s">
        <v>470</v>
      </c>
      <c r="G378" s="207" t="s">
        <v>269</v>
      </c>
      <c r="H378" s="208">
        <v>68.2</v>
      </c>
      <c r="I378" s="209"/>
      <c r="J378" s="210">
        <f>ROUND(I378*H378,2)</f>
        <v>0</v>
      </c>
      <c r="K378" s="206" t="s">
        <v>135</v>
      </c>
      <c r="L378" s="39"/>
      <c r="M378" s="211" t="s">
        <v>1</v>
      </c>
      <c r="N378" s="212" t="s">
        <v>38</v>
      </c>
      <c r="O378" s="71"/>
      <c r="P378" s="213">
        <f>O378*H378</f>
        <v>0</v>
      </c>
      <c r="Q378" s="213">
        <v>0</v>
      </c>
      <c r="R378" s="213">
        <f>Q378*H378</f>
        <v>0</v>
      </c>
      <c r="S378" s="213">
        <v>0</v>
      </c>
      <c r="T378" s="214">
        <f>S378*H378</f>
        <v>0</v>
      </c>
      <c r="U378" s="34"/>
      <c r="V378" s="34"/>
      <c r="W378" s="34"/>
      <c r="X378" s="34"/>
      <c r="Y378" s="34"/>
      <c r="Z378" s="34"/>
      <c r="AA378" s="34"/>
      <c r="AB378" s="34"/>
      <c r="AC378" s="34"/>
      <c r="AD378" s="34"/>
      <c r="AE378" s="34"/>
      <c r="AR378" s="215" t="s">
        <v>259</v>
      </c>
      <c r="AT378" s="215" t="s">
        <v>131</v>
      </c>
      <c r="AU378" s="215" t="s">
        <v>82</v>
      </c>
      <c r="AY378" s="17" t="s">
        <v>129</v>
      </c>
      <c r="BE378" s="216">
        <f>IF(N378="základní",J378,0)</f>
        <v>0</v>
      </c>
      <c r="BF378" s="216">
        <f>IF(N378="snížená",J378,0)</f>
        <v>0</v>
      </c>
      <c r="BG378" s="216">
        <f>IF(N378="zákl. přenesená",J378,0)</f>
        <v>0</v>
      </c>
      <c r="BH378" s="216">
        <f>IF(N378="sníž. přenesená",J378,0)</f>
        <v>0</v>
      </c>
      <c r="BI378" s="216">
        <f>IF(N378="nulová",J378,0)</f>
        <v>0</v>
      </c>
      <c r="BJ378" s="17" t="s">
        <v>80</v>
      </c>
      <c r="BK378" s="216">
        <f>ROUND(I378*H378,2)</f>
        <v>0</v>
      </c>
      <c r="BL378" s="17" t="s">
        <v>259</v>
      </c>
      <c r="BM378" s="215" t="s">
        <v>471</v>
      </c>
    </row>
    <row r="379" spans="1:65" s="2" customFormat="1" ht="29.25">
      <c r="A379" s="34"/>
      <c r="B379" s="35"/>
      <c r="C379" s="36"/>
      <c r="D379" s="217" t="s">
        <v>138</v>
      </c>
      <c r="E379" s="36"/>
      <c r="F379" s="218" t="s">
        <v>472</v>
      </c>
      <c r="G379" s="36"/>
      <c r="H379" s="36"/>
      <c r="I379" s="118"/>
      <c r="J379" s="36"/>
      <c r="K379" s="36"/>
      <c r="L379" s="39"/>
      <c r="M379" s="219"/>
      <c r="N379" s="220"/>
      <c r="O379" s="71"/>
      <c r="P379" s="71"/>
      <c r="Q379" s="71"/>
      <c r="R379" s="71"/>
      <c r="S379" s="71"/>
      <c r="T379" s="72"/>
      <c r="U379" s="34"/>
      <c r="V379" s="34"/>
      <c r="W379" s="34"/>
      <c r="X379" s="34"/>
      <c r="Y379" s="34"/>
      <c r="Z379" s="34"/>
      <c r="AA379" s="34"/>
      <c r="AB379" s="34"/>
      <c r="AC379" s="34"/>
      <c r="AD379" s="34"/>
      <c r="AE379" s="34"/>
      <c r="AT379" s="17" t="s">
        <v>138</v>
      </c>
      <c r="AU379" s="17" t="s">
        <v>82</v>
      </c>
    </row>
    <row r="380" spans="1:65" s="2" customFormat="1" ht="48.75">
      <c r="A380" s="34"/>
      <c r="B380" s="35"/>
      <c r="C380" s="36"/>
      <c r="D380" s="217" t="s">
        <v>140</v>
      </c>
      <c r="E380" s="36"/>
      <c r="F380" s="221" t="s">
        <v>457</v>
      </c>
      <c r="G380" s="36"/>
      <c r="H380" s="36"/>
      <c r="I380" s="118"/>
      <c r="J380" s="36"/>
      <c r="K380" s="36"/>
      <c r="L380" s="39"/>
      <c r="M380" s="219"/>
      <c r="N380" s="220"/>
      <c r="O380" s="71"/>
      <c r="P380" s="71"/>
      <c r="Q380" s="71"/>
      <c r="R380" s="71"/>
      <c r="S380" s="71"/>
      <c r="T380" s="72"/>
      <c r="U380" s="34"/>
      <c r="V380" s="34"/>
      <c r="W380" s="34"/>
      <c r="X380" s="34"/>
      <c r="Y380" s="34"/>
      <c r="Z380" s="34"/>
      <c r="AA380" s="34"/>
      <c r="AB380" s="34"/>
      <c r="AC380" s="34"/>
      <c r="AD380" s="34"/>
      <c r="AE380" s="34"/>
      <c r="AT380" s="17" t="s">
        <v>140</v>
      </c>
      <c r="AU380" s="17" t="s">
        <v>82</v>
      </c>
    </row>
    <row r="381" spans="1:65" s="13" customFormat="1">
      <c r="B381" s="222"/>
      <c r="C381" s="223"/>
      <c r="D381" s="217" t="s">
        <v>142</v>
      </c>
      <c r="E381" s="224" t="s">
        <v>1</v>
      </c>
      <c r="F381" s="225" t="s">
        <v>473</v>
      </c>
      <c r="G381" s="223"/>
      <c r="H381" s="224" t="s">
        <v>1</v>
      </c>
      <c r="I381" s="226"/>
      <c r="J381" s="223"/>
      <c r="K381" s="223"/>
      <c r="L381" s="227"/>
      <c r="M381" s="228"/>
      <c r="N381" s="229"/>
      <c r="O381" s="229"/>
      <c r="P381" s="229"/>
      <c r="Q381" s="229"/>
      <c r="R381" s="229"/>
      <c r="S381" s="229"/>
      <c r="T381" s="230"/>
      <c r="AT381" s="231" t="s">
        <v>142</v>
      </c>
      <c r="AU381" s="231" t="s">
        <v>82</v>
      </c>
      <c r="AV381" s="13" t="s">
        <v>80</v>
      </c>
      <c r="AW381" s="13" t="s">
        <v>30</v>
      </c>
      <c r="AX381" s="13" t="s">
        <v>73</v>
      </c>
      <c r="AY381" s="231" t="s">
        <v>129</v>
      </c>
    </row>
    <row r="382" spans="1:65" s="13" customFormat="1">
      <c r="B382" s="222"/>
      <c r="C382" s="223"/>
      <c r="D382" s="217" t="s">
        <v>142</v>
      </c>
      <c r="E382" s="224" t="s">
        <v>1</v>
      </c>
      <c r="F382" s="225" t="s">
        <v>474</v>
      </c>
      <c r="G382" s="223"/>
      <c r="H382" s="224" t="s">
        <v>1</v>
      </c>
      <c r="I382" s="226"/>
      <c r="J382" s="223"/>
      <c r="K382" s="223"/>
      <c r="L382" s="227"/>
      <c r="M382" s="228"/>
      <c r="N382" s="229"/>
      <c r="O382" s="229"/>
      <c r="P382" s="229"/>
      <c r="Q382" s="229"/>
      <c r="R382" s="229"/>
      <c r="S382" s="229"/>
      <c r="T382" s="230"/>
      <c r="AT382" s="231" t="s">
        <v>142</v>
      </c>
      <c r="AU382" s="231" t="s">
        <v>82</v>
      </c>
      <c r="AV382" s="13" t="s">
        <v>80</v>
      </c>
      <c r="AW382" s="13" t="s">
        <v>30</v>
      </c>
      <c r="AX382" s="13" t="s">
        <v>73</v>
      </c>
      <c r="AY382" s="231" t="s">
        <v>129</v>
      </c>
    </row>
    <row r="383" spans="1:65" s="14" customFormat="1">
      <c r="B383" s="232"/>
      <c r="C383" s="233"/>
      <c r="D383" s="217" t="s">
        <v>142</v>
      </c>
      <c r="E383" s="234" t="s">
        <v>1</v>
      </c>
      <c r="F383" s="235" t="s">
        <v>475</v>
      </c>
      <c r="G383" s="233"/>
      <c r="H383" s="236">
        <v>10.6</v>
      </c>
      <c r="I383" s="237"/>
      <c r="J383" s="233"/>
      <c r="K383" s="233"/>
      <c r="L383" s="238"/>
      <c r="M383" s="239"/>
      <c r="N383" s="240"/>
      <c r="O383" s="240"/>
      <c r="P383" s="240"/>
      <c r="Q383" s="240"/>
      <c r="R383" s="240"/>
      <c r="S383" s="240"/>
      <c r="T383" s="241"/>
      <c r="AT383" s="242" t="s">
        <v>142</v>
      </c>
      <c r="AU383" s="242" t="s">
        <v>82</v>
      </c>
      <c r="AV383" s="14" t="s">
        <v>82</v>
      </c>
      <c r="AW383" s="14" t="s">
        <v>30</v>
      </c>
      <c r="AX383" s="14" t="s">
        <v>73</v>
      </c>
      <c r="AY383" s="242" t="s">
        <v>129</v>
      </c>
    </row>
    <row r="384" spans="1:65" s="13" customFormat="1">
      <c r="B384" s="222"/>
      <c r="C384" s="223"/>
      <c r="D384" s="217" t="s">
        <v>142</v>
      </c>
      <c r="E384" s="224" t="s">
        <v>1</v>
      </c>
      <c r="F384" s="225" t="s">
        <v>476</v>
      </c>
      <c r="G384" s="223"/>
      <c r="H384" s="224" t="s">
        <v>1</v>
      </c>
      <c r="I384" s="226"/>
      <c r="J384" s="223"/>
      <c r="K384" s="223"/>
      <c r="L384" s="227"/>
      <c r="M384" s="228"/>
      <c r="N384" s="229"/>
      <c r="O384" s="229"/>
      <c r="P384" s="229"/>
      <c r="Q384" s="229"/>
      <c r="R384" s="229"/>
      <c r="S384" s="229"/>
      <c r="T384" s="230"/>
      <c r="AT384" s="231" t="s">
        <v>142</v>
      </c>
      <c r="AU384" s="231" t="s">
        <v>82</v>
      </c>
      <c r="AV384" s="13" t="s">
        <v>80</v>
      </c>
      <c r="AW384" s="13" t="s">
        <v>30</v>
      </c>
      <c r="AX384" s="13" t="s">
        <v>73</v>
      </c>
      <c r="AY384" s="231" t="s">
        <v>129</v>
      </c>
    </row>
    <row r="385" spans="1:65" s="14" customFormat="1">
      <c r="B385" s="232"/>
      <c r="C385" s="233"/>
      <c r="D385" s="217" t="s">
        <v>142</v>
      </c>
      <c r="E385" s="234" t="s">
        <v>1</v>
      </c>
      <c r="F385" s="235" t="s">
        <v>477</v>
      </c>
      <c r="G385" s="233"/>
      <c r="H385" s="236">
        <v>8.9</v>
      </c>
      <c r="I385" s="237"/>
      <c r="J385" s="233"/>
      <c r="K385" s="233"/>
      <c r="L385" s="238"/>
      <c r="M385" s="239"/>
      <c r="N385" s="240"/>
      <c r="O385" s="240"/>
      <c r="P385" s="240"/>
      <c r="Q385" s="240"/>
      <c r="R385" s="240"/>
      <c r="S385" s="240"/>
      <c r="T385" s="241"/>
      <c r="AT385" s="242" t="s">
        <v>142</v>
      </c>
      <c r="AU385" s="242" t="s">
        <v>82</v>
      </c>
      <c r="AV385" s="14" t="s">
        <v>82</v>
      </c>
      <c r="AW385" s="14" t="s">
        <v>30</v>
      </c>
      <c r="AX385" s="14" t="s">
        <v>73</v>
      </c>
      <c r="AY385" s="242" t="s">
        <v>129</v>
      </c>
    </row>
    <row r="386" spans="1:65" s="13" customFormat="1">
      <c r="B386" s="222"/>
      <c r="C386" s="223"/>
      <c r="D386" s="217" t="s">
        <v>142</v>
      </c>
      <c r="E386" s="224" t="s">
        <v>1</v>
      </c>
      <c r="F386" s="225" t="s">
        <v>478</v>
      </c>
      <c r="G386" s="223"/>
      <c r="H386" s="224" t="s">
        <v>1</v>
      </c>
      <c r="I386" s="226"/>
      <c r="J386" s="223"/>
      <c r="K386" s="223"/>
      <c r="L386" s="227"/>
      <c r="M386" s="228"/>
      <c r="N386" s="229"/>
      <c r="O386" s="229"/>
      <c r="P386" s="229"/>
      <c r="Q386" s="229"/>
      <c r="R386" s="229"/>
      <c r="S386" s="229"/>
      <c r="T386" s="230"/>
      <c r="AT386" s="231" t="s">
        <v>142</v>
      </c>
      <c r="AU386" s="231" t="s">
        <v>82</v>
      </c>
      <c r="AV386" s="13" t="s">
        <v>80</v>
      </c>
      <c r="AW386" s="13" t="s">
        <v>30</v>
      </c>
      <c r="AX386" s="13" t="s">
        <v>73</v>
      </c>
      <c r="AY386" s="231" t="s">
        <v>129</v>
      </c>
    </row>
    <row r="387" spans="1:65" s="14" customFormat="1">
      <c r="B387" s="232"/>
      <c r="C387" s="233"/>
      <c r="D387" s="217" t="s">
        <v>142</v>
      </c>
      <c r="E387" s="234" t="s">
        <v>1</v>
      </c>
      <c r="F387" s="235" t="s">
        <v>479</v>
      </c>
      <c r="G387" s="233"/>
      <c r="H387" s="236">
        <v>4.8</v>
      </c>
      <c r="I387" s="237"/>
      <c r="J387" s="233"/>
      <c r="K387" s="233"/>
      <c r="L387" s="238"/>
      <c r="M387" s="239"/>
      <c r="N387" s="240"/>
      <c r="O387" s="240"/>
      <c r="P387" s="240"/>
      <c r="Q387" s="240"/>
      <c r="R387" s="240"/>
      <c r="S387" s="240"/>
      <c r="T387" s="241"/>
      <c r="AT387" s="242" t="s">
        <v>142</v>
      </c>
      <c r="AU387" s="242" t="s">
        <v>82</v>
      </c>
      <c r="AV387" s="14" t="s">
        <v>82</v>
      </c>
      <c r="AW387" s="14" t="s">
        <v>30</v>
      </c>
      <c r="AX387" s="14" t="s">
        <v>73</v>
      </c>
      <c r="AY387" s="242" t="s">
        <v>129</v>
      </c>
    </row>
    <row r="388" spans="1:65" s="13" customFormat="1">
      <c r="B388" s="222"/>
      <c r="C388" s="223"/>
      <c r="D388" s="217" t="s">
        <v>142</v>
      </c>
      <c r="E388" s="224" t="s">
        <v>1</v>
      </c>
      <c r="F388" s="225" t="s">
        <v>480</v>
      </c>
      <c r="G388" s="223"/>
      <c r="H388" s="224" t="s">
        <v>1</v>
      </c>
      <c r="I388" s="226"/>
      <c r="J388" s="223"/>
      <c r="K388" s="223"/>
      <c r="L388" s="227"/>
      <c r="M388" s="228"/>
      <c r="N388" s="229"/>
      <c r="O388" s="229"/>
      <c r="P388" s="229"/>
      <c r="Q388" s="229"/>
      <c r="R388" s="229"/>
      <c r="S388" s="229"/>
      <c r="T388" s="230"/>
      <c r="AT388" s="231" t="s">
        <v>142</v>
      </c>
      <c r="AU388" s="231" t="s">
        <v>82</v>
      </c>
      <c r="AV388" s="13" t="s">
        <v>80</v>
      </c>
      <c r="AW388" s="13" t="s">
        <v>30</v>
      </c>
      <c r="AX388" s="13" t="s">
        <v>73</v>
      </c>
      <c r="AY388" s="231" t="s">
        <v>129</v>
      </c>
    </row>
    <row r="389" spans="1:65" s="14" customFormat="1">
      <c r="B389" s="232"/>
      <c r="C389" s="233"/>
      <c r="D389" s="217" t="s">
        <v>142</v>
      </c>
      <c r="E389" s="234" t="s">
        <v>1</v>
      </c>
      <c r="F389" s="235" t="s">
        <v>481</v>
      </c>
      <c r="G389" s="233"/>
      <c r="H389" s="236">
        <v>43.9</v>
      </c>
      <c r="I389" s="237"/>
      <c r="J389" s="233"/>
      <c r="K389" s="233"/>
      <c r="L389" s="238"/>
      <c r="M389" s="239"/>
      <c r="N389" s="240"/>
      <c r="O389" s="240"/>
      <c r="P389" s="240"/>
      <c r="Q389" s="240"/>
      <c r="R389" s="240"/>
      <c r="S389" s="240"/>
      <c r="T389" s="241"/>
      <c r="AT389" s="242" t="s">
        <v>142</v>
      </c>
      <c r="AU389" s="242" t="s">
        <v>82</v>
      </c>
      <c r="AV389" s="14" t="s">
        <v>82</v>
      </c>
      <c r="AW389" s="14" t="s">
        <v>30</v>
      </c>
      <c r="AX389" s="14" t="s">
        <v>73</v>
      </c>
      <c r="AY389" s="242" t="s">
        <v>129</v>
      </c>
    </row>
    <row r="390" spans="1:65" s="15" customFormat="1">
      <c r="B390" s="253"/>
      <c r="C390" s="254"/>
      <c r="D390" s="217" t="s">
        <v>142</v>
      </c>
      <c r="E390" s="255" t="s">
        <v>1</v>
      </c>
      <c r="F390" s="256" t="s">
        <v>211</v>
      </c>
      <c r="G390" s="254"/>
      <c r="H390" s="257">
        <v>68.2</v>
      </c>
      <c r="I390" s="258"/>
      <c r="J390" s="254"/>
      <c r="K390" s="254"/>
      <c r="L390" s="259"/>
      <c r="M390" s="260"/>
      <c r="N390" s="261"/>
      <c r="O390" s="261"/>
      <c r="P390" s="261"/>
      <c r="Q390" s="261"/>
      <c r="R390" s="261"/>
      <c r="S390" s="261"/>
      <c r="T390" s="262"/>
      <c r="AT390" s="263" t="s">
        <v>142</v>
      </c>
      <c r="AU390" s="263" t="s">
        <v>82</v>
      </c>
      <c r="AV390" s="15" t="s">
        <v>136</v>
      </c>
      <c r="AW390" s="15" t="s">
        <v>30</v>
      </c>
      <c r="AX390" s="15" t="s">
        <v>80</v>
      </c>
      <c r="AY390" s="263" t="s">
        <v>129</v>
      </c>
    </row>
    <row r="391" spans="1:65" s="2" customFormat="1" ht="16.5" customHeight="1">
      <c r="A391" s="34"/>
      <c r="B391" s="35"/>
      <c r="C391" s="243" t="s">
        <v>482</v>
      </c>
      <c r="D391" s="243" t="s">
        <v>161</v>
      </c>
      <c r="E391" s="244" t="s">
        <v>483</v>
      </c>
      <c r="F391" s="245" t="s">
        <v>484</v>
      </c>
      <c r="G391" s="246" t="s">
        <v>134</v>
      </c>
      <c r="H391" s="247">
        <v>1.1830000000000001</v>
      </c>
      <c r="I391" s="248"/>
      <c r="J391" s="249">
        <f>ROUND(I391*H391,2)</f>
        <v>0</v>
      </c>
      <c r="K391" s="245" t="s">
        <v>135</v>
      </c>
      <c r="L391" s="250"/>
      <c r="M391" s="251" t="s">
        <v>1</v>
      </c>
      <c r="N391" s="252" t="s">
        <v>38</v>
      </c>
      <c r="O391" s="71"/>
      <c r="P391" s="213">
        <f>O391*H391</f>
        <v>0</v>
      </c>
      <c r="Q391" s="213">
        <v>0.55000000000000004</v>
      </c>
      <c r="R391" s="213">
        <f>Q391*H391</f>
        <v>0.65065000000000006</v>
      </c>
      <c r="S391" s="213">
        <v>0</v>
      </c>
      <c r="T391" s="214">
        <f>S391*H391</f>
        <v>0</v>
      </c>
      <c r="U391" s="34"/>
      <c r="V391" s="34"/>
      <c r="W391" s="34"/>
      <c r="X391" s="34"/>
      <c r="Y391" s="34"/>
      <c r="Z391" s="34"/>
      <c r="AA391" s="34"/>
      <c r="AB391" s="34"/>
      <c r="AC391" s="34"/>
      <c r="AD391" s="34"/>
      <c r="AE391" s="34"/>
      <c r="AR391" s="215" t="s">
        <v>165</v>
      </c>
      <c r="AT391" s="215" t="s">
        <v>161</v>
      </c>
      <c r="AU391" s="215" t="s">
        <v>82</v>
      </c>
      <c r="AY391" s="17" t="s">
        <v>129</v>
      </c>
      <c r="BE391" s="216">
        <f>IF(N391="základní",J391,0)</f>
        <v>0</v>
      </c>
      <c r="BF391" s="216">
        <f>IF(N391="snížená",J391,0)</f>
        <v>0</v>
      </c>
      <c r="BG391" s="216">
        <f>IF(N391="zákl. přenesená",J391,0)</f>
        <v>0</v>
      </c>
      <c r="BH391" s="216">
        <f>IF(N391="sníž. přenesená",J391,0)</f>
        <v>0</v>
      </c>
      <c r="BI391" s="216">
        <f>IF(N391="nulová",J391,0)</f>
        <v>0</v>
      </c>
      <c r="BJ391" s="17" t="s">
        <v>80</v>
      </c>
      <c r="BK391" s="216">
        <f>ROUND(I391*H391,2)</f>
        <v>0</v>
      </c>
      <c r="BL391" s="17" t="s">
        <v>136</v>
      </c>
      <c r="BM391" s="215" t="s">
        <v>485</v>
      </c>
    </row>
    <row r="392" spans="1:65" s="2" customFormat="1">
      <c r="A392" s="34"/>
      <c r="B392" s="35"/>
      <c r="C392" s="36"/>
      <c r="D392" s="217" t="s">
        <v>138</v>
      </c>
      <c r="E392" s="36"/>
      <c r="F392" s="218" t="s">
        <v>484</v>
      </c>
      <c r="G392" s="36"/>
      <c r="H392" s="36"/>
      <c r="I392" s="118"/>
      <c r="J392" s="36"/>
      <c r="K392" s="36"/>
      <c r="L392" s="39"/>
      <c r="M392" s="219"/>
      <c r="N392" s="220"/>
      <c r="O392" s="71"/>
      <c r="P392" s="71"/>
      <c r="Q392" s="71"/>
      <c r="R392" s="71"/>
      <c r="S392" s="71"/>
      <c r="T392" s="72"/>
      <c r="U392" s="34"/>
      <c r="V392" s="34"/>
      <c r="W392" s="34"/>
      <c r="X392" s="34"/>
      <c r="Y392" s="34"/>
      <c r="Z392" s="34"/>
      <c r="AA392" s="34"/>
      <c r="AB392" s="34"/>
      <c r="AC392" s="34"/>
      <c r="AD392" s="34"/>
      <c r="AE392" s="34"/>
      <c r="AT392" s="17" t="s">
        <v>138</v>
      </c>
      <c r="AU392" s="17" t="s">
        <v>82</v>
      </c>
    </row>
    <row r="393" spans="1:65" s="13" customFormat="1">
      <c r="B393" s="222"/>
      <c r="C393" s="223"/>
      <c r="D393" s="217" t="s">
        <v>142</v>
      </c>
      <c r="E393" s="224" t="s">
        <v>1</v>
      </c>
      <c r="F393" s="225" t="s">
        <v>473</v>
      </c>
      <c r="G393" s="223"/>
      <c r="H393" s="224" t="s">
        <v>1</v>
      </c>
      <c r="I393" s="226"/>
      <c r="J393" s="223"/>
      <c r="K393" s="223"/>
      <c r="L393" s="227"/>
      <c r="M393" s="228"/>
      <c r="N393" s="229"/>
      <c r="O393" s="229"/>
      <c r="P393" s="229"/>
      <c r="Q393" s="229"/>
      <c r="R393" s="229"/>
      <c r="S393" s="229"/>
      <c r="T393" s="230"/>
      <c r="AT393" s="231" t="s">
        <v>142</v>
      </c>
      <c r="AU393" s="231" t="s">
        <v>82</v>
      </c>
      <c r="AV393" s="13" t="s">
        <v>80</v>
      </c>
      <c r="AW393" s="13" t="s">
        <v>30</v>
      </c>
      <c r="AX393" s="13" t="s">
        <v>73</v>
      </c>
      <c r="AY393" s="231" t="s">
        <v>129</v>
      </c>
    </row>
    <row r="394" spans="1:65" s="13" customFormat="1">
      <c r="B394" s="222"/>
      <c r="C394" s="223"/>
      <c r="D394" s="217" t="s">
        <v>142</v>
      </c>
      <c r="E394" s="224" t="s">
        <v>1</v>
      </c>
      <c r="F394" s="225" t="s">
        <v>474</v>
      </c>
      <c r="G394" s="223"/>
      <c r="H394" s="224" t="s">
        <v>1</v>
      </c>
      <c r="I394" s="226"/>
      <c r="J394" s="223"/>
      <c r="K394" s="223"/>
      <c r="L394" s="227"/>
      <c r="M394" s="228"/>
      <c r="N394" s="229"/>
      <c r="O394" s="229"/>
      <c r="P394" s="229"/>
      <c r="Q394" s="229"/>
      <c r="R394" s="229"/>
      <c r="S394" s="229"/>
      <c r="T394" s="230"/>
      <c r="AT394" s="231" t="s">
        <v>142</v>
      </c>
      <c r="AU394" s="231" t="s">
        <v>82</v>
      </c>
      <c r="AV394" s="13" t="s">
        <v>80</v>
      </c>
      <c r="AW394" s="13" t="s">
        <v>30</v>
      </c>
      <c r="AX394" s="13" t="s">
        <v>73</v>
      </c>
      <c r="AY394" s="231" t="s">
        <v>129</v>
      </c>
    </row>
    <row r="395" spans="1:65" s="14" customFormat="1">
      <c r="B395" s="232"/>
      <c r="C395" s="233"/>
      <c r="D395" s="217" t="s">
        <v>142</v>
      </c>
      <c r="E395" s="234" t="s">
        <v>1</v>
      </c>
      <c r="F395" s="235" t="s">
        <v>486</v>
      </c>
      <c r="G395" s="233"/>
      <c r="H395" s="236">
        <v>0.23699999999999999</v>
      </c>
      <c r="I395" s="237"/>
      <c r="J395" s="233"/>
      <c r="K395" s="233"/>
      <c r="L395" s="238"/>
      <c r="M395" s="239"/>
      <c r="N395" s="240"/>
      <c r="O395" s="240"/>
      <c r="P395" s="240"/>
      <c r="Q395" s="240"/>
      <c r="R395" s="240"/>
      <c r="S395" s="240"/>
      <c r="T395" s="241"/>
      <c r="AT395" s="242" t="s">
        <v>142</v>
      </c>
      <c r="AU395" s="242" t="s">
        <v>82</v>
      </c>
      <c r="AV395" s="14" t="s">
        <v>82</v>
      </c>
      <c r="AW395" s="14" t="s">
        <v>30</v>
      </c>
      <c r="AX395" s="14" t="s">
        <v>73</v>
      </c>
      <c r="AY395" s="242" t="s">
        <v>129</v>
      </c>
    </row>
    <row r="396" spans="1:65" s="13" customFormat="1">
      <c r="B396" s="222"/>
      <c r="C396" s="223"/>
      <c r="D396" s="217" t="s">
        <v>142</v>
      </c>
      <c r="E396" s="224" t="s">
        <v>1</v>
      </c>
      <c r="F396" s="225" t="s">
        <v>466</v>
      </c>
      <c r="G396" s="223"/>
      <c r="H396" s="224" t="s">
        <v>1</v>
      </c>
      <c r="I396" s="226"/>
      <c r="J396" s="223"/>
      <c r="K396" s="223"/>
      <c r="L396" s="227"/>
      <c r="M396" s="228"/>
      <c r="N396" s="229"/>
      <c r="O396" s="229"/>
      <c r="P396" s="229"/>
      <c r="Q396" s="229"/>
      <c r="R396" s="229"/>
      <c r="S396" s="229"/>
      <c r="T396" s="230"/>
      <c r="AT396" s="231" t="s">
        <v>142</v>
      </c>
      <c r="AU396" s="231" t="s">
        <v>82</v>
      </c>
      <c r="AV396" s="13" t="s">
        <v>80</v>
      </c>
      <c r="AW396" s="13" t="s">
        <v>30</v>
      </c>
      <c r="AX396" s="13" t="s">
        <v>73</v>
      </c>
      <c r="AY396" s="231" t="s">
        <v>129</v>
      </c>
    </row>
    <row r="397" spans="1:65" s="14" customFormat="1">
      <c r="B397" s="232"/>
      <c r="C397" s="233"/>
      <c r="D397" s="217" t="s">
        <v>142</v>
      </c>
      <c r="E397" s="234" t="s">
        <v>1</v>
      </c>
      <c r="F397" s="235" t="s">
        <v>487</v>
      </c>
      <c r="G397" s="233"/>
      <c r="H397" s="236">
        <v>4.7E-2</v>
      </c>
      <c r="I397" s="237"/>
      <c r="J397" s="233"/>
      <c r="K397" s="233"/>
      <c r="L397" s="238"/>
      <c r="M397" s="239"/>
      <c r="N397" s="240"/>
      <c r="O397" s="240"/>
      <c r="P397" s="240"/>
      <c r="Q397" s="240"/>
      <c r="R397" s="240"/>
      <c r="S397" s="240"/>
      <c r="T397" s="241"/>
      <c r="AT397" s="242" t="s">
        <v>142</v>
      </c>
      <c r="AU397" s="242" t="s">
        <v>82</v>
      </c>
      <c r="AV397" s="14" t="s">
        <v>82</v>
      </c>
      <c r="AW397" s="14" t="s">
        <v>30</v>
      </c>
      <c r="AX397" s="14" t="s">
        <v>73</v>
      </c>
      <c r="AY397" s="242" t="s">
        <v>129</v>
      </c>
    </row>
    <row r="398" spans="1:65" s="13" customFormat="1">
      <c r="B398" s="222"/>
      <c r="C398" s="223"/>
      <c r="D398" s="217" t="s">
        <v>142</v>
      </c>
      <c r="E398" s="224" t="s">
        <v>1</v>
      </c>
      <c r="F398" s="225" t="s">
        <v>476</v>
      </c>
      <c r="G398" s="223"/>
      <c r="H398" s="224" t="s">
        <v>1</v>
      </c>
      <c r="I398" s="226"/>
      <c r="J398" s="223"/>
      <c r="K398" s="223"/>
      <c r="L398" s="227"/>
      <c r="M398" s="228"/>
      <c r="N398" s="229"/>
      <c r="O398" s="229"/>
      <c r="P398" s="229"/>
      <c r="Q398" s="229"/>
      <c r="R398" s="229"/>
      <c r="S398" s="229"/>
      <c r="T398" s="230"/>
      <c r="AT398" s="231" t="s">
        <v>142</v>
      </c>
      <c r="AU398" s="231" t="s">
        <v>82</v>
      </c>
      <c r="AV398" s="13" t="s">
        <v>80</v>
      </c>
      <c r="AW398" s="13" t="s">
        <v>30</v>
      </c>
      <c r="AX398" s="13" t="s">
        <v>73</v>
      </c>
      <c r="AY398" s="231" t="s">
        <v>129</v>
      </c>
    </row>
    <row r="399" spans="1:65" s="14" customFormat="1">
      <c r="B399" s="232"/>
      <c r="C399" s="233"/>
      <c r="D399" s="217" t="s">
        <v>142</v>
      </c>
      <c r="E399" s="234" t="s">
        <v>1</v>
      </c>
      <c r="F399" s="235" t="s">
        <v>488</v>
      </c>
      <c r="G399" s="233"/>
      <c r="H399" s="236">
        <v>0.128</v>
      </c>
      <c r="I399" s="237"/>
      <c r="J399" s="233"/>
      <c r="K399" s="233"/>
      <c r="L399" s="238"/>
      <c r="M399" s="239"/>
      <c r="N399" s="240"/>
      <c r="O399" s="240"/>
      <c r="P399" s="240"/>
      <c r="Q399" s="240"/>
      <c r="R399" s="240"/>
      <c r="S399" s="240"/>
      <c r="T399" s="241"/>
      <c r="AT399" s="242" t="s">
        <v>142</v>
      </c>
      <c r="AU399" s="242" t="s">
        <v>82</v>
      </c>
      <c r="AV399" s="14" t="s">
        <v>82</v>
      </c>
      <c r="AW399" s="14" t="s">
        <v>30</v>
      </c>
      <c r="AX399" s="14" t="s">
        <v>73</v>
      </c>
      <c r="AY399" s="242" t="s">
        <v>129</v>
      </c>
    </row>
    <row r="400" spans="1:65" s="13" customFormat="1">
      <c r="B400" s="222"/>
      <c r="C400" s="223"/>
      <c r="D400" s="217" t="s">
        <v>142</v>
      </c>
      <c r="E400" s="224" t="s">
        <v>1</v>
      </c>
      <c r="F400" s="225" t="s">
        <v>466</v>
      </c>
      <c r="G400" s="223"/>
      <c r="H400" s="224" t="s">
        <v>1</v>
      </c>
      <c r="I400" s="226"/>
      <c r="J400" s="223"/>
      <c r="K400" s="223"/>
      <c r="L400" s="227"/>
      <c r="M400" s="228"/>
      <c r="N400" s="229"/>
      <c r="O400" s="229"/>
      <c r="P400" s="229"/>
      <c r="Q400" s="229"/>
      <c r="R400" s="229"/>
      <c r="S400" s="229"/>
      <c r="T400" s="230"/>
      <c r="AT400" s="231" t="s">
        <v>142</v>
      </c>
      <c r="AU400" s="231" t="s">
        <v>82</v>
      </c>
      <c r="AV400" s="13" t="s">
        <v>80</v>
      </c>
      <c r="AW400" s="13" t="s">
        <v>30</v>
      </c>
      <c r="AX400" s="13" t="s">
        <v>73</v>
      </c>
      <c r="AY400" s="231" t="s">
        <v>129</v>
      </c>
    </row>
    <row r="401" spans="1:65" s="14" customFormat="1">
      <c r="B401" s="232"/>
      <c r="C401" s="233"/>
      <c r="D401" s="217" t="s">
        <v>142</v>
      </c>
      <c r="E401" s="234" t="s">
        <v>1</v>
      </c>
      <c r="F401" s="235" t="s">
        <v>489</v>
      </c>
      <c r="G401" s="233"/>
      <c r="H401" s="236">
        <v>2.5999999999999999E-2</v>
      </c>
      <c r="I401" s="237"/>
      <c r="J401" s="233"/>
      <c r="K401" s="233"/>
      <c r="L401" s="238"/>
      <c r="M401" s="239"/>
      <c r="N401" s="240"/>
      <c r="O401" s="240"/>
      <c r="P401" s="240"/>
      <c r="Q401" s="240"/>
      <c r="R401" s="240"/>
      <c r="S401" s="240"/>
      <c r="T401" s="241"/>
      <c r="AT401" s="242" t="s">
        <v>142</v>
      </c>
      <c r="AU401" s="242" t="s">
        <v>82</v>
      </c>
      <c r="AV401" s="14" t="s">
        <v>82</v>
      </c>
      <c r="AW401" s="14" t="s">
        <v>30</v>
      </c>
      <c r="AX401" s="14" t="s">
        <v>73</v>
      </c>
      <c r="AY401" s="242" t="s">
        <v>129</v>
      </c>
    </row>
    <row r="402" spans="1:65" s="13" customFormat="1">
      <c r="B402" s="222"/>
      <c r="C402" s="223"/>
      <c r="D402" s="217" t="s">
        <v>142</v>
      </c>
      <c r="E402" s="224" t="s">
        <v>1</v>
      </c>
      <c r="F402" s="225" t="s">
        <v>478</v>
      </c>
      <c r="G402" s="223"/>
      <c r="H402" s="224" t="s">
        <v>1</v>
      </c>
      <c r="I402" s="226"/>
      <c r="J402" s="223"/>
      <c r="K402" s="223"/>
      <c r="L402" s="227"/>
      <c r="M402" s="228"/>
      <c r="N402" s="229"/>
      <c r="O402" s="229"/>
      <c r="P402" s="229"/>
      <c r="Q402" s="229"/>
      <c r="R402" s="229"/>
      <c r="S402" s="229"/>
      <c r="T402" s="230"/>
      <c r="AT402" s="231" t="s">
        <v>142</v>
      </c>
      <c r="AU402" s="231" t="s">
        <v>82</v>
      </c>
      <c r="AV402" s="13" t="s">
        <v>80</v>
      </c>
      <c r="AW402" s="13" t="s">
        <v>30</v>
      </c>
      <c r="AX402" s="13" t="s">
        <v>73</v>
      </c>
      <c r="AY402" s="231" t="s">
        <v>129</v>
      </c>
    </row>
    <row r="403" spans="1:65" s="14" customFormat="1">
      <c r="B403" s="232"/>
      <c r="C403" s="233"/>
      <c r="D403" s="217" t="s">
        <v>142</v>
      </c>
      <c r="E403" s="234" t="s">
        <v>1</v>
      </c>
      <c r="F403" s="235" t="s">
        <v>490</v>
      </c>
      <c r="G403" s="233"/>
      <c r="H403" s="236">
        <v>9.4E-2</v>
      </c>
      <c r="I403" s="237"/>
      <c r="J403" s="233"/>
      <c r="K403" s="233"/>
      <c r="L403" s="238"/>
      <c r="M403" s="239"/>
      <c r="N403" s="240"/>
      <c r="O403" s="240"/>
      <c r="P403" s="240"/>
      <c r="Q403" s="240"/>
      <c r="R403" s="240"/>
      <c r="S403" s="240"/>
      <c r="T403" s="241"/>
      <c r="AT403" s="242" t="s">
        <v>142</v>
      </c>
      <c r="AU403" s="242" t="s">
        <v>82</v>
      </c>
      <c r="AV403" s="14" t="s">
        <v>82</v>
      </c>
      <c r="AW403" s="14" t="s">
        <v>30</v>
      </c>
      <c r="AX403" s="14" t="s">
        <v>73</v>
      </c>
      <c r="AY403" s="242" t="s">
        <v>129</v>
      </c>
    </row>
    <row r="404" spans="1:65" s="13" customFormat="1">
      <c r="B404" s="222"/>
      <c r="C404" s="223"/>
      <c r="D404" s="217" t="s">
        <v>142</v>
      </c>
      <c r="E404" s="224" t="s">
        <v>1</v>
      </c>
      <c r="F404" s="225" t="s">
        <v>466</v>
      </c>
      <c r="G404" s="223"/>
      <c r="H404" s="224" t="s">
        <v>1</v>
      </c>
      <c r="I404" s="226"/>
      <c r="J404" s="223"/>
      <c r="K404" s="223"/>
      <c r="L404" s="227"/>
      <c r="M404" s="228"/>
      <c r="N404" s="229"/>
      <c r="O404" s="229"/>
      <c r="P404" s="229"/>
      <c r="Q404" s="229"/>
      <c r="R404" s="229"/>
      <c r="S404" s="229"/>
      <c r="T404" s="230"/>
      <c r="AT404" s="231" t="s">
        <v>142</v>
      </c>
      <c r="AU404" s="231" t="s">
        <v>82</v>
      </c>
      <c r="AV404" s="13" t="s">
        <v>80</v>
      </c>
      <c r="AW404" s="13" t="s">
        <v>30</v>
      </c>
      <c r="AX404" s="13" t="s">
        <v>73</v>
      </c>
      <c r="AY404" s="231" t="s">
        <v>129</v>
      </c>
    </row>
    <row r="405" spans="1:65" s="14" customFormat="1">
      <c r="B405" s="232"/>
      <c r="C405" s="233"/>
      <c r="D405" s="217" t="s">
        <v>142</v>
      </c>
      <c r="E405" s="234" t="s">
        <v>1</v>
      </c>
      <c r="F405" s="235" t="s">
        <v>491</v>
      </c>
      <c r="G405" s="233"/>
      <c r="H405" s="236">
        <v>1.9E-2</v>
      </c>
      <c r="I405" s="237"/>
      <c r="J405" s="233"/>
      <c r="K405" s="233"/>
      <c r="L405" s="238"/>
      <c r="M405" s="239"/>
      <c r="N405" s="240"/>
      <c r="O405" s="240"/>
      <c r="P405" s="240"/>
      <c r="Q405" s="240"/>
      <c r="R405" s="240"/>
      <c r="S405" s="240"/>
      <c r="T405" s="241"/>
      <c r="AT405" s="242" t="s">
        <v>142</v>
      </c>
      <c r="AU405" s="242" t="s">
        <v>82</v>
      </c>
      <c r="AV405" s="14" t="s">
        <v>82</v>
      </c>
      <c r="AW405" s="14" t="s">
        <v>30</v>
      </c>
      <c r="AX405" s="14" t="s">
        <v>73</v>
      </c>
      <c r="AY405" s="242" t="s">
        <v>129</v>
      </c>
    </row>
    <row r="406" spans="1:65" s="13" customFormat="1">
      <c r="B406" s="222"/>
      <c r="C406" s="223"/>
      <c r="D406" s="217" t="s">
        <v>142</v>
      </c>
      <c r="E406" s="224" t="s">
        <v>1</v>
      </c>
      <c r="F406" s="225" t="s">
        <v>480</v>
      </c>
      <c r="G406" s="223"/>
      <c r="H406" s="224" t="s">
        <v>1</v>
      </c>
      <c r="I406" s="226"/>
      <c r="J406" s="223"/>
      <c r="K406" s="223"/>
      <c r="L406" s="227"/>
      <c r="M406" s="228"/>
      <c r="N406" s="229"/>
      <c r="O406" s="229"/>
      <c r="P406" s="229"/>
      <c r="Q406" s="229"/>
      <c r="R406" s="229"/>
      <c r="S406" s="229"/>
      <c r="T406" s="230"/>
      <c r="AT406" s="231" t="s">
        <v>142</v>
      </c>
      <c r="AU406" s="231" t="s">
        <v>82</v>
      </c>
      <c r="AV406" s="13" t="s">
        <v>80</v>
      </c>
      <c r="AW406" s="13" t="s">
        <v>30</v>
      </c>
      <c r="AX406" s="13" t="s">
        <v>73</v>
      </c>
      <c r="AY406" s="231" t="s">
        <v>129</v>
      </c>
    </row>
    <row r="407" spans="1:65" s="14" customFormat="1">
      <c r="B407" s="232"/>
      <c r="C407" s="233"/>
      <c r="D407" s="217" t="s">
        <v>142</v>
      </c>
      <c r="E407" s="234" t="s">
        <v>1</v>
      </c>
      <c r="F407" s="235" t="s">
        <v>492</v>
      </c>
      <c r="G407" s="233"/>
      <c r="H407" s="236">
        <v>0.52700000000000002</v>
      </c>
      <c r="I407" s="237"/>
      <c r="J407" s="233"/>
      <c r="K407" s="233"/>
      <c r="L407" s="238"/>
      <c r="M407" s="239"/>
      <c r="N407" s="240"/>
      <c r="O407" s="240"/>
      <c r="P407" s="240"/>
      <c r="Q407" s="240"/>
      <c r="R407" s="240"/>
      <c r="S407" s="240"/>
      <c r="T407" s="241"/>
      <c r="AT407" s="242" t="s">
        <v>142</v>
      </c>
      <c r="AU407" s="242" t="s">
        <v>82</v>
      </c>
      <c r="AV407" s="14" t="s">
        <v>82</v>
      </c>
      <c r="AW407" s="14" t="s">
        <v>30</v>
      </c>
      <c r="AX407" s="14" t="s">
        <v>73</v>
      </c>
      <c r="AY407" s="242" t="s">
        <v>129</v>
      </c>
    </row>
    <row r="408" spans="1:65" s="13" customFormat="1">
      <c r="B408" s="222"/>
      <c r="C408" s="223"/>
      <c r="D408" s="217" t="s">
        <v>142</v>
      </c>
      <c r="E408" s="224" t="s">
        <v>1</v>
      </c>
      <c r="F408" s="225" t="s">
        <v>466</v>
      </c>
      <c r="G408" s="223"/>
      <c r="H408" s="224" t="s">
        <v>1</v>
      </c>
      <c r="I408" s="226"/>
      <c r="J408" s="223"/>
      <c r="K408" s="223"/>
      <c r="L408" s="227"/>
      <c r="M408" s="228"/>
      <c r="N408" s="229"/>
      <c r="O408" s="229"/>
      <c r="P408" s="229"/>
      <c r="Q408" s="229"/>
      <c r="R408" s="229"/>
      <c r="S408" s="229"/>
      <c r="T408" s="230"/>
      <c r="AT408" s="231" t="s">
        <v>142</v>
      </c>
      <c r="AU408" s="231" t="s">
        <v>82</v>
      </c>
      <c r="AV408" s="13" t="s">
        <v>80</v>
      </c>
      <c r="AW408" s="13" t="s">
        <v>30</v>
      </c>
      <c r="AX408" s="13" t="s">
        <v>73</v>
      </c>
      <c r="AY408" s="231" t="s">
        <v>129</v>
      </c>
    </row>
    <row r="409" spans="1:65" s="14" customFormat="1">
      <c r="B409" s="232"/>
      <c r="C409" s="233"/>
      <c r="D409" s="217" t="s">
        <v>142</v>
      </c>
      <c r="E409" s="234" t="s">
        <v>1</v>
      </c>
      <c r="F409" s="235" t="s">
        <v>493</v>
      </c>
      <c r="G409" s="233"/>
      <c r="H409" s="236">
        <v>0.105</v>
      </c>
      <c r="I409" s="237"/>
      <c r="J409" s="233"/>
      <c r="K409" s="233"/>
      <c r="L409" s="238"/>
      <c r="M409" s="239"/>
      <c r="N409" s="240"/>
      <c r="O409" s="240"/>
      <c r="P409" s="240"/>
      <c r="Q409" s="240"/>
      <c r="R409" s="240"/>
      <c r="S409" s="240"/>
      <c r="T409" s="241"/>
      <c r="AT409" s="242" t="s">
        <v>142</v>
      </c>
      <c r="AU409" s="242" t="s">
        <v>82</v>
      </c>
      <c r="AV409" s="14" t="s">
        <v>82</v>
      </c>
      <c r="AW409" s="14" t="s">
        <v>30</v>
      </c>
      <c r="AX409" s="14" t="s">
        <v>73</v>
      </c>
      <c r="AY409" s="242" t="s">
        <v>129</v>
      </c>
    </row>
    <row r="410" spans="1:65" s="15" customFormat="1">
      <c r="B410" s="253"/>
      <c r="C410" s="254"/>
      <c r="D410" s="217" t="s">
        <v>142</v>
      </c>
      <c r="E410" s="255" t="s">
        <v>1</v>
      </c>
      <c r="F410" s="256" t="s">
        <v>211</v>
      </c>
      <c r="G410" s="254"/>
      <c r="H410" s="257">
        <v>1.1830000000000001</v>
      </c>
      <c r="I410" s="258"/>
      <c r="J410" s="254"/>
      <c r="K410" s="254"/>
      <c r="L410" s="259"/>
      <c r="M410" s="260"/>
      <c r="N410" s="261"/>
      <c r="O410" s="261"/>
      <c r="P410" s="261"/>
      <c r="Q410" s="261"/>
      <c r="R410" s="261"/>
      <c r="S410" s="261"/>
      <c r="T410" s="262"/>
      <c r="AT410" s="263" t="s">
        <v>142</v>
      </c>
      <c r="AU410" s="263" t="s">
        <v>82</v>
      </c>
      <c r="AV410" s="15" t="s">
        <v>136</v>
      </c>
      <c r="AW410" s="15" t="s">
        <v>30</v>
      </c>
      <c r="AX410" s="15" t="s">
        <v>80</v>
      </c>
      <c r="AY410" s="263" t="s">
        <v>129</v>
      </c>
    </row>
    <row r="411" spans="1:65" s="2" customFormat="1" ht="21.75" customHeight="1">
      <c r="A411" s="34"/>
      <c r="B411" s="35"/>
      <c r="C411" s="204" t="s">
        <v>494</v>
      </c>
      <c r="D411" s="204" t="s">
        <v>131</v>
      </c>
      <c r="E411" s="205" t="s">
        <v>495</v>
      </c>
      <c r="F411" s="206" t="s">
        <v>496</v>
      </c>
      <c r="G411" s="207" t="s">
        <v>269</v>
      </c>
      <c r="H411" s="208">
        <v>33.200000000000003</v>
      </c>
      <c r="I411" s="209"/>
      <c r="J411" s="210">
        <f>ROUND(I411*H411,2)</f>
        <v>0</v>
      </c>
      <c r="K411" s="206" t="s">
        <v>135</v>
      </c>
      <c r="L411" s="39"/>
      <c r="M411" s="211" t="s">
        <v>1</v>
      </c>
      <c r="N411" s="212" t="s">
        <v>38</v>
      </c>
      <c r="O411" s="71"/>
      <c r="P411" s="213">
        <f>O411*H411</f>
        <v>0</v>
      </c>
      <c r="Q411" s="213">
        <v>0</v>
      </c>
      <c r="R411" s="213">
        <f>Q411*H411</f>
        <v>0</v>
      </c>
      <c r="S411" s="213">
        <v>0</v>
      </c>
      <c r="T411" s="214">
        <f>S411*H411</f>
        <v>0</v>
      </c>
      <c r="U411" s="34"/>
      <c r="V411" s="34"/>
      <c r="W411" s="34"/>
      <c r="X411" s="34"/>
      <c r="Y411" s="34"/>
      <c r="Z411" s="34"/>
      <c r="AA411" s="34"/>
      <c r="AB411" s="34"/>
      <c r="AC411" s="34"/>
      <c r="AD411" s="34"/>
      <c r="AE411" s="34"/>
      <c r="AR411" s="215" t="s">
        <v>259</v>
      </c>
      <c r="AT411" s="215" t="s">
        <v>131</v>
      </c>
      <c r="AU411" s="215" t="s">
        <v>82</v>
      </c>
      <c r="AY411" s="17" t="s">
        <v>129</v>
      </c>
      <c r="BE411" s="216">
        <f>IF(N411="základní",J411,0)</f>
        <v>0</v>
      </c>
      <c r="BF411" s="216">
        <f>IF(N411="snížená",J411,0)</f>
        <v>0</v>
      </c>
      <c r="BG411" s="216">
        <f>IF(N411="zákl. přenesená",J411,0)</f>
        <v>0</v>
      </c>
      <c r="BH411" s="216">
        <f>IF(N411="sníž. přenesená",J411,0)</f>
        <v>0</v>
      </c>
      <c r="BI411" s="216">
        <f>IF(N411="nulová",J411,0)</f>
        <v>0</v>
      </c>
      <c r="BJ411" s="17" t="s">
        <v>80</v>
      </c>
      <c r="BK411" s="216">
        <f>ROUND(I411*H411,2)</f>
        <v>0</v>
      </c>
      <c r="BL411" s="17" t="s">
        <v>259</v>
      </c>
      <c r="BM411" s="215" t="s">
        <v>497</v>
      </c>
    </row>
    <row r="412" spans="1:65" s="2" customFormat="1" ht="29.25">
      <c r="A412" s="34"/>
      <c r="B412" s="35"/>
      <c r="C412" s="36"/>
      <c r="D412" s="217" t="s">
        <v>138</v>
      </c>
      <c r="E412" s="36"/>
      <c r="F412" s="218" t="s">
        <v>498</v>
      </c>
      <c r="G412" s="36"/>
      <c r="H412" s="36"/>
      <c r="I412" s="118"/>
      <c r="J412" s="36"/>
      <c r="K412" s="36"/>
      <c r="L412" s="39"/>
      <c r="M412" s="219"/>
      <c r="N412" s="220"/>
      <c r="O412" s="71"/>
      <c r="P412" s="71"/>
      <c r="Q412" s="71"/>
      <c r="R412" s="71"/>
      <c r="S412" s="71"/>
      <c r="T412" s="72"/>
      <c r="U412" s="34"/>
      <c r="V412" s="34"/>
      <c r="W412" s="34"/>
      <c r="X412" s="34"/>
      <c r="Y412" s="34"/>
      <c r="Z412" s="34"/>
      <c r="AA412" s="34"/>
      <c r="AB412" s="34"/>
      <c r="AC412" s="34"/>
      <c r="AD412" s="34"/>
      <c r="AE412" s="34"/>
      <c r="AT412" s="17" t="s">
        <v>138</v>
      </c>
      <c r="AU412" s="17" t="s">
        <v>82</v>
      </c>
    </row>
    <row r="413" spans="1:65" s="2" customFormat="1" ht="48.75">
      <c r="A413" s="34"/>
      <c r="B413" s="35"/>
      <c r="C413" s="36"/>
      <c r="D413" s="217" t="s">
        <v>140</v>
      </c>
      <c r="E413" s="36"/>
      <c r="F413" s="221" t="s">
        <v>457</v>
      </c>
      <c r="G413" s="36"/>
      <c r="H413" s="36"/>
      <c r="I413" s="118"/>
      <c r="J413" s="36"/>
      <c r="K413" s="36"/>
      <c r="L413" s="39"/>
      <c r="M413" s="219"/>
      <c r="N413" s="220"/>
      <c r="O413" s="71"/>
      <c r="P413" s="71"/>
      <c r="Q413" s="71"/>
      <c r="R413" s="71"/>
      <c r="S413" s="71"/>
      <c r="T413" s="72"/>
      <c r="U413" s="34"/>
      <c r="V413" s="34"/>
      <c r="W413" s="34"/>
      <c r="X413" s="34"/>
      <c r="Y413" s="34"/>
      <c r="Z413" s="34"/>
      <c r="AA413" s="34"/>
      <c r="AB413" s="34"/>
      <c r="AC413" s="34"/>
      <c r="AD413" s="34"/>
      <c r="AE413" s="34"/>
      <c r="AT413" s="17" t="s">
        <v>140</v>
      </c>
      <c r="AU413" s="17" t="s">
        <v>82</v>
      </c>
    </row>
    <row r="414" spans="1:65" s="13" customFormat="1">
      <c r="B414" s="222"/>
      <c r="C414" s="223"/>
      <c r="D414" s="217" t="s">
        <v>142</v>
      </c>
      <c r="E414" s="224" t="s">
        <v>1</v>
      </c>
      <c r="F414" s="225" t="s">
        <v>473</v>
      </c>
      <c r="G414" s="223"/>
      <c r="H414" s="224" t="s">
        <v>1</v>
      </c>
      <c r="I414" s="226"/>
      <c r="J414" s="223"/>
      <c r="K414" s="223"/>
      <c r="L414" s="227"/>
      <c r="M414" s="228"/>
      <c r="N414" s="229"/>
      <c r="O414" s="229"/>
      <c r="P414" s="229"/>
      <c r="Q414" s="229"/>
      <c r="R414" s="229"/>
      <c r="S414" s="229"/>
      <c r="T414" s="230"/>
      <c r="AT414" s="231" t="s">
        <v>142</v>
      </c>
      <c r="AU414" s="231" t="s">
        <v>82</v>
      </c>
      <c r="AV414" s="13" t="s">
        <v>80</v>
      </c>
      <c r="AW414" s="13" t="s">
        <v>30</v>
      </c>
      <c r="AX414" s="13" t="s">
        <v>73</v>
      </c>
      <c r="AY414" s="231" t="s">
        <v>129</v>
      </c>
    </row>
    <row r="415" spans="1:65" s="13" customFormat="1">
      <c r="B415" s="222"/>
      <c r="C415" s="223"/>
      <c r="D415" s="217" t="s">
        <v>142</v>
      </c>
      <c r="E415" s="224" t="s">
        <v>1</v>
      </c>
      <c r="F415" s="225" t="s">
        <v>499</v>
      </c>
      <c r="G415" s="223"/>
      <c r="H415" s="224" t="s">
        <v>1</v>
      </c>
      <c r="I415" s="226"/>
      <c r="J415" s="223"/>
      <c r="K415" s="223"/>
      <c r="L415" s="227"/>
      <c r="M415" s="228"/>
      <c r="N415" s="229"/>
      <c r="O415" s="229"/>
      <c r="P415" s="229"/>
      <c r="Q415" s="229"/>
      <c r="R415" s="229"/>
      <c r="S415" s="229"/>
      <c r="T415" s="230"/>
      <c r="AT415" s="231" t="s">
        <v>142</v>
      </c>
      <c r="AU415" s="231" t="s">
        <v>82</v>
      </c>
      <c r="AV415" s="13" t="s">
        <v>80</v>
      </c>
      <c r="AW415" s="13" t="s">
        <v>30</v>
      </c>
      <c r="AX415" s="13" t="s">
        <v>73</v>
      </c>
      <c r="AY415" s="231" t="s">
        <v>129</v>
      </c>
    </row>
    <row r="416" spans="1:65" s="14" customFormat="1">
      <c r="B416" s="232"/>
      <c r="C416" s="233"/>
      <c r="D416" s="217" t="s">
        <v>142</v>
      </c>
      <c r="E416" s="234" t="s">
        <v>1</v>
      </c>
      <c r="F416" s="235" t="s">
        <v>500</v>
      </c>
      <c r="G416" s="233"/>
      <c r="H416" s="236">
        <v>21.2</v>
      </c>
      <c r="I416" s="237"/>
      <c r="J416" s="233"/>
      <c r="K416" s="233"/>
      <c r="L416" s="238"/>
      <c r="M416" s="239"/>
      <c r="N416" s="240"/>
      <c r="O416" s="240"/>
      <c r="P416" s="240"/>
      <c r="Q416" s="240"/>
      <c r="R416" s="240"/>
      <c r="S416" s="240"/>
      <c r="T416" s="241"/>
      <c r="AT416" s="242" t="s">
        <v>142</v>
      </c>
      <c r="AU416" s="242" t="s">
        <v>82</v>
      </c>
      <c r="AV416" s="14" t="s">
        <v>82</v>
      </c>
      <c r="AW416" s="14" t="s">
        <v>30</v>
      </c>
      <c r="AX416" s="14" t="s">
        <v>73</v>
      </c>
      <c r="AY416" s="242" t="s">
        <v>129</v>
      </c>
    </row>
    <row r="417" spans="1:65" s="13" customFormat="1">
      <c r="B417" s="222"/>
      <c r="C417" s="223"/>
      <c r="D417" s="217" t="s">
        <v>142</v>
      </c>
      <c r="E417" s="224" t="s">
        <v>1</v>
      </c>
      <c r="F417" s="225" t="s">
        <v>501</v>
      </c>
      <c r="G417" s="223"/>
      <c r="H417" s="224" t="s">
        <v>1</v>
      </c>
      <c r="I417" s="226"/>
      <c r="J417" s="223"/>
      <c r="K417" s="223"/>
      <c r="L417" s="227"/>
      <c r="M417" s="228"/>
      <c r="N417" s="229"/>
      <c r="O417" s="229"/>
      <c r="P417" s="229"/>
      <c r="Q417" s="229"/>
      <c r="R417" s="229"/>
      <c r="S417" s="229"/>
      <c r="T417" s="230"/>
      <c r="AT417" s="231" t="s">
        <v>142</v>
      </c>
      <c r="AU417" s="231" t="s">
        <v>82</v>
      </c>
      <c r="AV417" s="13" t="s">
        <v>80</v>
      </c>
      <c r="AW417" s="13" t="s">
        <v>30</v>
      </c>
      <c r="AX417" s="13" t="s">
        <v>73</v>
      </c>
      <c r="AY417" s="231" t="s">
        <v>129</v>
      </c>
    </row>
    <row r="418" spans="1:65" s="14" customFormat="1">
      <c r="B418" s="232"/>
      <c r="C418" s="233"/>
      <c r="D418" s="217" t="s">
        <v>142</v>
      </c>
      <c r="E418" s="234" t="s">
        <v>1</v>
      </c>
      <c r="F418" s="235" t="s">
        <v>226</v>
      </c>
      <c r="G418" s="233"/>
      <c r="H418" s="236">
        <v>12</v>
      </c>
      <c r="I418" s="237"/>
      <c r="J418" s="233"/>
      <c r="K418" s="233"/>
      <c r="L418" s="238"/>
      <c r="M418" s="239"/>
      <c r="N418" s="240"/>
      <c r="O418" s="240"/>
      <c r="P418" s="240"/>
      <c r="Q418" s="240"/>
      <c r="R418" s="240"/>
      <c r="S418" s="240"/>
      <c r="T418" s="241"/>
      <c r="AT418" s="242" t="s">
        <v>142</v>
      </c>
      <c r="AU418" s="242" t="s">
        <v>82</v>
      </c>
      <c r="AV418" s="14" t="s">
        <v>82</v>
      </c>
      <c r="AW418" s="14" t="s">
        <v>30</v>
      </c>
      <c r="AX418" s="14" t="s">
        <v>73</v>
      </c>
      <c r="AY418" s="242" t="s">
        <v>129</v>
      </c>
    </row>
    <row r="419" spans="1:65" s="15" customFormat="1">
      <c r="B419" s="253"/>
      <c r="C419" s="254"/>
      <c r="D419" s="217" t="s">
        <v>142</v>
      </c>
      <c r="E419" s="255" t="s">
        <v>1</v>
      </c>
      <c r="F419" s="256" t="s">
        <v>211</v>
      </c>
      <c r="G419" s="254"/>
      <c r="H419" s="257">
        <v>33.200000000000003</v>
      </c>
      <c r="I419" s="258"/>
      <c r="J419" s="254"/>
      <c r="K419" s="254"/>
      <c r="L419" s="259"/>
      <c r="M419" s="260"/>
      <c r="N419" s="261"/>
      <c r="O419" s="261"/>
      <c r="P419" s="261"/>
      <c r="Q419" s="261"/>
      <c r="R419" s="261"/>
      <c r="S419" s="261"/>
      <c r="T419" s="262"/>
      <c r="AT419" s="263" t="s">
        <v>142</v>
      </c>
      <c r="AU419" s="263" t="s">
        <v>82</v>
      </c>
      <c r="AV419" s="15" t="s">
        <v>136</v>
      </c>
      <c r="AW419" s="15" t="s">
        <v>30</v>
      </c>
      <c r="AX419" s="15" t="s">
        <v>80</v>
      </c>
      <c r="AY419" s="263" t="s">
        <v>129</v>
      </c>
    </row>
    <row r="420" spans="1:65" s="2" customFormat="1" ht="16.5" customHeight="1">
      <c r="A420" s="34"/>
      <c r="B420" s="35"/>
      <c r="C420" s="243" t="s">
        <v>502</v>
      </c>
      <c r="D420" s="243" t="s">
        <v>161</v>
      </c>
      <c r="E420" s="244" t="s">
        <v>503</v>
      </c>
      <c r="F420" s="245" t="s">
        <v>504</v>
      </c>
      <c r="G420" s="246" t="s">
        <v>134</v>
      </c>
      <c r="H420" s="247">
        <v>1.228</v>
      </c>
      <c r="I420" s="248"/>
      <c r="J420" s="249">
        <f>ROUND(I420*H420,2)</f>
        <v>0</v>
      </c>
      <c r="K420" s="245" t="s">
        <v>135</v>
      </c>
      <c r="L420" s="250"/>
      <c r="M420" s="251" t="s">
        <v>1</v>
      </c>
      <c r="N420" s="252" t="s">
        <v>38</v>
      </c>
      <c r="O420" s="71"/>
      <c r="P420" s="213">
        <f>O420*H420</f>
        <v>0</v>
      </c>
      <c r="Q420" s="213">
        <v>0.55000000000000004</v>
      </c>
      <c r="R420" s="213">
        <f>Q420*H420</f>
        <v>0.6754</v>
      </c>
      <c r="S420" s="213">
        <v>0</v>
      </c>
      <c r="T420" s="214">
        <f>S420*H420</f>
        <v>0</v>
      </c>
      <c r="U420" s="34"/>
      <c r="V420" s="34"/>
      <c r="W420" s="34"/>
      <c r="X420" s="34"/>
      <c r="Y420" s="34"/>
      <c r="Z420" s="34"/>
      <c r="AA420" s="34"/>
      <c r="AB420" s="34"/>
      <c r="AC420" s="34"/>
      <c r="AD420" s="34"/>
      <c r="AE420" s="34"/>
      <c r="AR420" s="215" t="s">
        <v>372</v>
      </c>
      <c r="AT420" s="215" t="s">
        <v>161</v>
      </c>
      <c r="AU420" s="215" t="s">
        <v>82</v>
      </c>
      <c r="AY420" s="17" t="s">
        <v>129</v>
      </c>
      <c r="BE420" s="216">
        <f>IF(N420="základní",J420,0)</f>
        <v>0</v>
      </c>
      <c r="BF420" s="216">
        <f>IF(N420="snížená",J420,0)</f>
        <v>0</v>
      </c>
      <c r="BG420" s="216">
        <f>IF(N420="zákl. přenesená",J420,0)</f>
        <v>0</v>
      </c>
      <c r="BH420" s="216">
        <f>IF(N420="sníž. přenesená",J420,0)</f>
        <v>0</v>
      </c>
      <c r="BI420" s="216">
        <f>IF(N420="nulová",J420,0)</f>
        <v>0</v>
      </c>
      <c r="BJ420" s="17" t="s">
        <v>80</v>
      </c>
      <c r="BK420" s="216">
        <f>ROUND(I420*H420,2)</f>
        <v>0</v>
      </c>
      <c r="BL420" s="17" t="s">
        <v>259</v>
      </c>
      <c r="BM420" s="215" t="s">
        <v>505</v>
      </c>
    </row>
    <row r="421" spans="1:65" s="2" customFormat="1">
      <c r="A421" s="34"/>
      <c r="B421" s="35"/>
      <c r="C421" s="36"/>
      <c r="D421" s="217" t="s">
        <v>138</v>
      </c>
      <c r="E421" s="36"/>
      <c r="F421" s="218" t="s">
        <v>504</v>
      </c>
      <c r="G421" s="36"/>
      <c r="H421" s="36"/>
      <c r="I421" s="118"/>
      <c r="J421" s="36"/>
      <c r="K421" s="36"/>
      <c r="L421" s="39"/>
      <c r="M421" s="219"/>
      <c r="N421" s="220"/>
      <c r="O421" s="71"/>
      <c r="P421" s="71"/>
      <c r="Q421" s="71"/>
      <c r="R421" s="71"/>
      <c r="S421" s="71"/>
      <c r="T421" s="72"/>
      <c r="U421" s="34"/>
      <c r="V421" s="34"/>
      <c r="W421" s="34"/>
      <c r="X421" s="34"/>
      <c r="Y421" s="34"/>
      <c r="Z421" s="34"/>
      <c r="AA421" s="34"/>
      <c r="AB421" s="34"/>
      <c r="AC421" s="34"/>
      <c r="AD421" s="34"/>
      <c r="AE421" s="34"/>
      <c r="AT421" s="17" t="s">
        <v>138</v>
      </c>
      <c r="AU421" s="17" t="s">
        <v>82</v>
      </c>
    </row>
    <row r="422" spans="1:65" s="13" customFormat="1">
      <c r="B422" s="222"/>
      <c r="C422" s="223"/>
      <c r="D422" s="217" t="s">
        <v>142</v>
      </c>
      <c r="E422" s="224" t="s">
        <v>1</v>
      </c>
      <c r="F422" s="225" t="s">
        <v>473</v>
      </c>
      <c r="G422" s="223"/>
      <c r="H422" s="224" t="s">
        <v>1</v>
      </c>
      <c r="I422" s="226"/>
      <c r="J422" s="223"/>
      <c r="K422" s="223"/>
      <c r="L422" s="227"/>
      <c r="M422" s="228"/>
      <c r="N422" s="229"/>
      <c r="O422" s="229"/>
      <c r="P422" s="229"/>
      <c r="Q422" s="229"/>
      <c r="R422" s="229"/>
      <c r="S422" s="229"/>
      <c r="T422" s="230"/>
      <c r="AT422" s="231" t="s">
        <v>142</v>
      </c>
      <c r="AU422" s="231" t="s">
        <v>82</v>
      </c>
      <c r="AV422" s="13" t="s">
        <v>80</v>
      </c>
      <c r="AW422" s="13" t="s">
        <v>30</v>
      </c>
      <c r="AX422" s="13" t="s">
        <v>73</v>
      </c>
      <c r="AY422" s="231" t="s">
        <v>129</v>
      </c>
    </row>
    <row r="423" spans="1:65" s="13" customFormat="1">
      <c r="B423" s="222"/>
      <c r="C423" s="223"/>
      <c r="D423" s="217" t="s">
        <v>142</v>
      </c>
      <c r="E423" s="224" t="s">
        <v>1</v>
      </c>
      <c r="F423" s="225" t="s">
        <v>499</v>
      </c>
      <c r="G423" s="223"/>
      <c r="H423" s="224" t="s">
        <v>1</v>
      </c>
      <c r="I423" s="226"/>
      <c r="J423" s="223"/>
      <c r="K423" s="223"/>
      <c r="L423" s="227"/>
      <c r="M423" s="228"/>
      <c r="N423" s="229"/>
      <c r="O423" s="229"/>
      <c r="P423" s="229"/>
      <c r="Q423" s="229"/>
      <c r="R423" s="229"/>
      <c r="S423" s="229"/>
      <c r="T423" s="230"/>
      <c r="AT423" s="231" t="s">
        <v>142</v>
      </c>
      <c r="AU423" s="231" t="s">
        <v>82</v>
      </c>
      <c r="AV423" s="13" t="s">
        <v>80</v>
      </c>
      <c r="AW423" s="13" t="s">
        <v>30</v>
      </c>
      <c r="AX423" s="13" t="s">
        <v>73</v>
      </c>
      <c r="AY423" s="231" t="s">
        <v>129</v>
      </c>
    </row>
    <row r="424" spans="1:65" s="14" customFormat="1">
      <c r="B424" s="232"/>
      <c r="C424" s="233"/>
      <c r="D424" s="217" t="s">
        <v>142</v>
      </c>
      <c r="E424" s="234" t="s">
        <v>1</v>
      </c>
      <c r="F424" s="235" t="s">
        <v>506</v>
      </c>
      <c r="G424" s="233"/>
      <c r="H424" s="236">
        <v>0.65300000000000002</v>
      </c>
      <c r="I424" s="237"/>
      <c r="J424" s="233"/>
      <c r="K424" s="233"/>
      <c r="L424" s="238"/>
      <c r="M424" s="239"/>
      <c r="N424" s="240"/>
      <c r="O424" s="240"/>
      <c r="P424" s="240"/>
      <c r="Q424" s="240"/>
      <c r="R424" s="240"/>
      <c r="S424" s="240"/>
      <c r="T424" s="241"/>
      <c r="AT424" s="242" t="s">
        <v>142</v>
      </c>
      <c r="AU424" s="242" t="s">
        <v>82</v>
      </c>
      <c r="AV424" s="14" t="s">
        <v>82</v>
      </c>
      <c r="AW424" s="14" t="s">
        <v>30</v>
      </c>
      <c r="AX424" s="14" t="s">
        <v>73</v>
      </c>
      <c r="AY424" s="242" t="s">
        <v>129</v>
      </c>
    </row>
    <row r="425" spans="1:65" s="13" customFormat="1">
      <c r="B425" s="222"/>
      <c r="C425" s="223"/>
      <c r="D425" s="217" t="s">
        <v>142</v>
      </c>
      <c r="E425" s="224" t="s">
        <v>1</v>
      </c>
      <c r="F425" s="225" t="s">
        <v>466</v>
      </c>
      <c r="G425" s="223"/>
      <c r="H425" s="224" t="s">
        <v>1</v>
      </c>
      <c r="I425" s="226"/>
      <c r="J425" s="223"/>
      <c r="K425" s="223"/>
      <c r="L425" s="227"/>
      <c r="M425" s="228"/>
      <c r="N425" s="229"/>
      <c r="O425" s="229"/>
      <c r="P425" s="229"/>
      <c r="Q425" s="229"/>
      <c r="R425" s="229"/>
      <c r="S425" s="229"/>
      <c r="T425" s="230"/>
      <c r="AT425" s="231" t="s">
        <v>142</v>
      </c>
      <c r="AU425" s="231" t="s">
        <v>82</v>
      </c>
      <c r="AV425" s="13" t="s">
        <v>80</v>
      </c>
      <c r="AW425" s="13" t="s">
        <v>30</v>
      </c>
      <c r="AX425" s="13" t="s">
        <v>73</v>
      </c>
      <c r="AY425" s="231" t="s">
        <v>129</v>
      </c>
    </row>
    <row r="426" spans="1:65" s="14" customFormat="1">
      <c r="B426" s="232"/>
      <c r="C426" s="233"/>
      <c r="D426" s="217" t="s">
        <v>142</v>
      </c>
      <c r="E426" s="234" t="s">
        <v>1</v>
      </c>
      <c r="F426" s="235" t="s">
        <v>507</v>
      </c>
      <c r="G426" s="233"/>
      <c r="H426" s="236">
        <v>0.13100000000000001</v>
      </c>
      <c r="I426" s="237"/>
      <c r="J426" s="233"/>
      <c r="K426" s="233"/>
      <c r="L426" s="238"/>
      <c r="M426" s="239"/>
      <c r="N426" s="240"/>
      <c r="O426" s="240"/>
      <c r="P426" s="240"/>
      <c r="Q426" s="240"/>
      <c r="R426" s="240"/>
      <c r="S426" s="240"/>
      <c r="T426" s="241"/>
      <c r="AT426" s="242" t="s">
        <v>142</v>
      </c>
      <c r="AU426" s="242" t="s">
        <v>82</v>
      </c>
      <c r="AV426" s="14" t="s">
        <v>82</v>
      </c>
      <c r="AW426" s="14" t="s">
        <v>30</v>
      </c>
      <c r="AX426" s="14" t="s">
        <v>73</v>
      </c>
      <c r="AY426" s="242" t="s">
        <v>129</v>
      </c>
    </row>
    <row r="427" spans="1:65" s="13" customFormat="1">
      <c r="B427" s="222"/>
      <c r="C427" s="223"/>
      <c r="D427" s="217" t="s">
        <v>142</v>
      </c>
      <c r="E427" s="224" t="s">
        <v>1</v>
      </c>
      <c r="F427" s="225" t="s">
        <v>501</v>
      </c>
      <c r="G427" s="223"/>
      <c r="H427" s="224" t="s">
        <v>1</v>
      </c>
      <c r="I427" s="226"/>
      <c r="J427" s="223"/>
      <c r="K427" s="223"/>
      <c r="L427" s="227"/>
      <c r="M427" s="228"/>
      <c r="N427" s="229"/>
      <c r="O427" s="229"/>
      <c r="P427" s="229"/>
      <c r="Q427" s="229"/>
      <c r="R427" s="229"/>
      <c r="S427" s="229"/>
      <c r="T427" s="230"/>
      <c r="AT427" s="231" t="s">
        <v>142</v>
      </c>
      <c r="AU427" s="231" t="s">
        <v>82</v>
      </c>
      <c r="AV427" s="13" t="s">
        <v>80</v>
      </c>
      <c r="AW427" s="13" t="s">
        <v>30</v>
      </c>
      <c r="AX427" s="13" t="s">
        <v>73</v>
      </c>
      <c r="AY427" s="231" t="s">
        <v>129</v>
      </c>
    </row>
    <row r="428" spans="1:65" s="14" customFormat="1">
      <c r="B428" s="232"/>
      <c r="C428" s="233"/>
      <c r="D428" s="217" t="s">
        <v>142</v>
      </c>
      <c r="E428" s="234" t="s">
        <v>1</v>
      </c>
      <c r="F428" s="235" t="s">
        <v>508</v>
      </c>
      <c r="G428" s="233"/>
      <c r="H428" s="236">
        <v>0.37</v>
      </c>
      <c r="I428" s="237"/>
      <c r="J428" s="233"/>
      <c r="K428" s="233"/>
      <c r="L428" s="238"/>
      <c r="M428" s="239"/>
      <c r="N428" s="240"/>
      <c r="O428" s="240"/>
      <c r="P428" s="240"/>
      <c r="Q428" s="240"/>
      <c r="R428" s="240"/>
      <c r="S428" s="240"/>
      <c r="T428" s="241"/>
      <c r="AT428" s="242" t="s">
        <v>142</v>
      </c>
      <c r="AU428" s="242" t="s">
        <v>82</v>
      </c>
      <c r="AV428" s="14" t="s">
        <v>82</v>
      </c>
      <c r="AW428" s="14" t="s">
        <v>30</v>
      </c>
      <c r="AX428" s="14" t="s">
        <v>73</v>
      </c>
      <c r="AY428" s="242" t="s">
        <v>129</v>
      </c>
    </row>
    <row r="429" spans="1:65" s="13" customFormat="1">
      <c r="B429" s="222"/>
      <c r="C429" s="223"/>
      <c r="D429" s="217" t="s">
        <v>142</v>
      </c>
      <c r="E429" s="224" t="s">
        <v>1</v>
      </c>
      <c r="F429" s="225" t="s">
        <v>466</v>
      </c>
      <c r="G429" s="223"/>
      <c r="H429" s="224" t="s">
        <v>1</v>
      </c>
      <c r="I429" s="226"/>
      <c r="J429" s="223"/>
      <c r="K429" s="223"/>
      <c r="L429" s="227"/>
      <c r="M429" s="228"/>
      <c r="N429" s="229"/>
      <c r="O429" s="229"/>
      <c r="P429" s="229"/>
      <c r="Q429" s="229"/>
      <c r="R429" s="229"/>
      <c r="S429" s="229"/>
      <c r="T429" s="230"/>
      <c r="AT429" s="231" t="s">
        <v>142</v>
      </c>
      <c r="AU429" s="231" t="s">
        <v>82</v>
      </c>
      <c r="AV429" s="13" t="s">
        <v>80</v>
      </c>
      <c r="AW429" s="13" t="s">
        <v>30</v>
      </c>
      <c r="AX429" s="13" t="s">
        <v>73</v>
      </c>
      <c r="AY429" s="231" t="s">
        <v>129</v>
      </c>
    </row>
    <row r="430" spans="1:65" s="14" customFormat="1">
      <c r="B430" s="232"/>
      <c r="C430" s="233"/>
      <c r="D430" s="217" t="s">
        <v>142</v>
      </c>
      <c r="E430" s="234" t="s">
        <v>1</v>
      </c>
      <c r="F430" s="235" t="s">
        <v>509</v>
      </c>
      <c r="G430" s="233"/>
      <c r="H430" s="236">
        <v>7.3999999999999996E-2</v>
      </c>
      <c r="I430" s="237"/>
      <c r="J430" s="233"/>
      <c r="K430" s="233"/>
      <c r="L430" s="238"/>
      <c r="M430" s="239"/>
      <c r="N430" s="240"/>
      <c r="O430" s="240"/>
      <c r="P430" s="240"/>
      <c r="Q430" s="240"/>
      <c r="R430" s="240"/>
      <c r="S430" s="240"/>
      <c r="T430" s="241"/>
      <c r="AT430" s="242" t="s">
        <v>142</v>
      </c>
      <c r="AU430" s="242" t="s">
        <v>82</v>
      </c>
      <c r="AV430" s="14" t="s">
        <v>82</v>
      </c>
      <c r="AW430" s="14" t="s">
        <v>30</v>
      </c>
      <c r="AX430" s="14" t="s">
        <v>73</v>
      </c>
      <c r="AY430" s="242" t="s">
        <v>129</v>
      </c>
    </row>
    <row r="431" spans="1:65" s="15" customFormat="1">
      <c r="B431" s="253"/>
      <c r="C431" s="254"/>
      <c r="D431" s="217" t="s">
        <v>142</v>
      </c>
      <c r="E431" s="255" t="s">
        <v>1</v>
      </c>
      <c r="F431" s="256" t="s">
        <v>211</v>
      </c>
      <c r="G431" s="254"/>
      <c r="H431" s="257">
        <v>1.228</v>
      </c>
      <c r="I431" s="258"/>
      <c r="J431" s="254"/>
      <c r="K431" s="254"/>
      <c r="L431" s="259"/>
      <c r="M431" s="260"/>
      <c r="N431" s="261"/>
      <c r="O431" s="261"/>
      <c r="P431" s="261"/>
      <c r="Q431" s="261"/>
      <c r="R431" s="261"/>
      <c r="S431" s="261"/>
      <c r="T431" s="262"/>
      <c r="AT431" s="263" t="s">
        <v>142</v>
      </c>
      <c r="AU431" s="263" t="s">
        <v>82</v>
      </c>
      <c r="AV431" s="15" t="s">
        <v>136</v>
      </c>
      <c r="AW431" s="15" t="s">
        <v>30</v>
      </c>
      <c r="AX431" s="15" t="s">
        <v>80</v>
      </c>
      <c r="AY431" s="263" t="s">
        <v>129</v>
      </c>
    </row>
    <row r="432" spans="1:65" s="2" customFormat="1" ht="21.75" customHeight="1">
      <c r="A432" s="34"/>
      <c r="B432" s="35"/>
      <c r="C432" s="204" t="s">
        <v>510</v>
      </c>
      <c r="D432" s="204" t="s">
        <v>131</v>
      </c>
      <c r="E432" s="205" t="s">
        <v>511</v>
      </c>
      <c r="F432" s="206" t="s">
        <v>512</v>
      </c>
      <c r="G432" s="207" t="s">
        <v>171</v>
      </c>
      <c r="H432" s="208">
        <v>40.5</v>
      </c>
      <c r="I432" s="209"/>
      <c r="J432" s="210">
        <f>ROUND(I432*H432,2)</f>
        <v>0</v>
      </c>
      <c r="K432" s="206" t="s">
        <v>135</v>
      </c>
      <c r="L432" s="39"/>
      <c r="M432" s="211" t="s">
        <v>1</v>
      </c>
      <c r="N432" s="212" t="s">
        <v>38</v>
      </c>
      <c r="O432" s="71"/>
      <c r="P432" s="213">
        <f>O432*H432</f>
        <v>0</v>
      </c>
      <c r="Q432" s="213">
        <v>0</v>
      </c>
      <c r="R432" s="213">
        <f>Q432*H432</f>
        <v>0</v>
      </c>
      <c r="S432" s="213">
        <v>0</v>
      </c>
      <c r="T432" s="214">
        <f>S432*H432</f>
        <v>0</v>
      </c>
      <c r="U432" s="34"/>
      <c r="V432" s="34"/>
      <c r="W432" s="34"/>
      <c r="X432" s="34"/>
      <c r="Y432" s="34"/>
      <c r="Z432" s="34"/>
      <c r="AA432" s="34"/>
      <c r="AB432" s="34"/>
      <c r="AC432" s="34"/>
      <c r="AD432" s="34"/>
      <c r="AE432" s="34"/>
      <c r="AR432" s="215" t="s">
        <v>259</v>
      </c>
      <c r="AT432" s="215" t="s">
        <v>131</v>
      </c>
      <c r="AU432" s="215" t="s">
        <v>82</v>
      </c>
      <c r="AY432" s="17" t="s">
        <v>129</v>
      </c>
      <c r="BE432" s="216">
        <f>IF(N432="základní",J432,0)</f>
        <v>0</v>
      </c>
      <c r="BF432" s="216">
        <f>IF(N432="snížená",J432,0)</f>
        <v>0</v>
      </c>
      <c r="BG432" s="216">
        <f>IF(N432="zákl. přenesená",J432,0)</f>
        <v>0</v>
      </c>
      <c r="BH432" s="216">
        <f>IF(N432="sníž. přenesená",J432,0)</f>
        <v>0</v>
      </c>
      <c r="BI432" s="216">
        <f>IF(N432="nulová",J432,0)</f>
        <v>0</v>
      </c>
      <c r="BJ432" s="17" t="s">
        <v>80</v>
      </c>
      <c r="BK432" s="216">
        <f>ROUND(I432*H432,2)</f>
        <v>0</v>
      </c>
      <c r="BL432" s="17" t="s">
        <v>259</v>
      </c>
      <c r="BM432" s="215" t="s">
        <v>513</v>
      </c>
    </row>
    <row r="433" spans="1:65" s="2" customFormat="1" ht="19.5">
      <c r="A433" s="34"/>
      <c r="B433" s="35"/>
      <c r="C433" s="36"/>
      <c r="D433" s="217" t="s">
        <v>138</v>
      </c>
      <c r="E433" s="36"/>
      <c r="F433" s="218" t="s">
        <v>514</v>
      </c>
      <c r="G433" s="36"/>
      <c r="H433" s="36"/>
      <c r="I433" s="118"/>
      <c r="J433" s="36"/>
      <c r="K433" s="36"/>
      <c r="L433" s="39"/>
      <c r="M433" s="219"/>
      <c r="N433" s="220"/>
      <c r="O433" s="71"/>
      <c r="P433" s="71"/>
      <c r="Q433" s="71"/>
      <c r="R433" s="71"/>
      <c r="S433" s="71"/>
      <c r="T433" s="72"/>
      <c r="U433" s="34"/>
      <c r="V433" s="34"/>
      <c r="W433" s="34"/>
      <c r="X433" s="34"/>
      <c r="Y433" s="34"/>
      <c r="Z433" s="34"/>
      <c r="AA433" s="34"/>
      <c r="AB433" s="34"/>
      <c r="AC433" s="34"/>
      <c r="AD433" s="34"/>
      <c r="AE433" s="34"/>
      <c r="AT433" s="17" t="s">
        <v>138</v>
      </c>
      <c r="AU433" s="17" t="s">
        <v>82</v>
      </c>
    </row>
    <row r="434" spans="1:65" s="2" customFormat="1" ht="48.75">
      <c r="A434" s="34"/>
      <c r="B434" s="35"/>
      <c r="C434" s="36"/>
      <c r="D434" s="217" t="s">
        <v>140</v>
      </c>
      <c r="E434" s="36"/>
      <c r="F434" s="221" t="s">
        <v>515</v>
      </c>
      <c r="G434" s="36"/>
      <c r="H434" s="36"/>
      <c r="I434" s="118"/>
      <c r="J434" s="36"/>
      <c r="K434" s="36"/>
      <c r="L434" s="39"/>
      <c r="M434" s="219"/>
      <c r="N434" s="220"/>
      <c r="O434" s="71"/>
      <c r="P434" s="71"/>
      <c r="Q434" s="71"/>
      <c r="R434" s="71"/>
      <c r="S434" s="71"/>
      <c r="T434" s="72"/>
      <c r="U434" s="34"/>
      <c r="V434" s="34"/>
      <c r="W434" s="34"/>
      <c r="X434" s="34"/>
      <c r="Y434" s="34"/>
      <c r="Z434" s="34"/>
      <c r="AA434" s="34"/>
      <c r="AB434" s="34"/>
      <c r="AC434" s="34"/>
      <c r="AD434" s="34"/>
      <c r="AE434" s="34"/>
      <c r="AT434" s="17" t="s">
        <v>140</v>
      </c>
      <c r="AU434" s="17" t="s">
        <v>82</v>
      </c>
    </row>
    <row r="435" spans="1:65" s="13" customFormat="1">
      <c r="B435" s="222"/>
      <c r="C435" s="223"/>
      <c r="D435" s="217" t="s">
        <v>142</v>
      </c>
      <c r="E435" s="224" t="s">
        <v>1</v>
      </c>
      <c r="F435" s="225" t="s">
        <v>473</v>
      </c>
      <c r="G435" s="223"/>
      <c r="H435" s="224" t="s">
        <v>1</v>
      </c>
      <c r="I435" s="226"/>
      <c r="J435" s="223"/>
      <c r="K435" s="223"/>
      <c r="L435" s="227"/>
      <c r="M435" s="228"/>
      <c r="N435" s="229"/>
      <c r="O435" s="229"/>
      <c r="P435" s="229"/>
      <c r="Q435" s="229"/>
      <c r="R435" s="229"/>
      <c r="S435" s="229"/>
      <c r="T435" s="230"/>
      <c r="AT435" s="231" t="s">
        <v>142</v>
      </c>
      <c r="AU435" s="231" t="s">
        <v>82</v>
      </c>
      <c r="AV435" s="13" t="s">
        <v>80</v>
      </c>
      <c r="AW435" s="13" t="s">
        <v>30</v>
      </c>
      <c r="AX435" s="13" t="s">
        <v>73</v>
      </c>
      <c r="AY435" s="231" t="s">
        <v>129</v>
      </c>
    </row>
    <row r="436" spans="1:65" s="13" customFormat="1">
      <c r="B436" s="222"/>
      <c r="C436" s="223"/>
      <c r="D436" s="217" t="s">
        <v>142</v>
      </c>
      <c r="E436" s="224" t="s">
        <v>1</v>
      </c>
      <c r="F436" s="225" t="s">
        <v>516</v>
      </c>
      <c r="G436" s="223"/>
      <c r="H436" s="224" t="s">
        <v>1</v>
      </c>
      <c r="I436" s="226"/>
      <c r="J436" s="223"/>
      <c r="K436" s="223"/>
      <c r="L436" s="227"/>
      <c r="M436" s="228"/>
      <c r="N436" s="229"/>
      <c r="O436" s="229"/>
      <c r="P436" s="229"/>
      <c r="Q436" s="229"/>
      <c r="R436" s="229"/>
      <c r="S436" s="229"/>
      <c r="T436" s="230"/>
      <c r="AT436" s="231" t="s">
        <v>142</v>
      </c>
      <c r="AU436" s="231" t="s">
        <v>82</v>
      </c>
      <c r="AV436" s="13" t="s">
        <v>80</v>
      </c>
      <c r="AW436" s="13" t="s">
        <v>30</v>
      </c>
      <c r="AX436" s="13" t="s">
        <v>73</v>
      </c>
      <c r="AY436" s="231" t="s">
        <v>129</v>
      </c>
    </row>
    <row r="437" spans="1:65" s="14" customFormat="1">
      <c r="B437" s="232"/>
      <c r="C437" s="233"/>
      <c r="D437" s="217" t="s">
        <v>142</v>
      </c>
      <c r="E437" s="234" t="s">
        <v>1</v>
      </c>
      <c r="F437" s="235" t="s">
        <v>517</v>
      </c>
      <c r="G437" s="233"/>
      <c r="H437" s="236">
        <v>40.5</v>
      </c>
      <c r="I437" s="237"/>
      <c r="J437" s="233"/>
      <c r="K437" s="233"/>
      <c r="L437" s="238"/>
      <c r="M437" s="239"/>
      <c r="N437" s="240"/>
      <c r="O437" s="240"/>
      <c r="P437" s="240"/>
      <c r="Q437" s="240"/>
      <c r="R437" s="240"/>
      <c r="S437" s="240"/>
      <c r="T437" s="241"/>
      <c r="AT437" s="242" t="s">
        <v>142</v>
      </c>
      <c r="AU437" s="242" t="s">
        <v>82</v>
      </c>
      <c r="AV437" s="14" t="s">
        <v>82</v>
      </c>
      <c r="AW437" s="14" t="s">
        <v>30</v>
      </c>
      <c r="AX437" s="14" t="s">
        <v>73</v>
      </c>
      <c r="AY437" s="242" t="s">
        <v>129</v>
      </c>
    </row>
    <row r="438" spans="1:65" s="15" customFormat="1">
      <c r="B438" s="253"/>
      <c r="C438" s="254"/>
      <c r="D438" s="217" t="s">
        <v>142</v>
      </c>
      <c r="E438" s="255" t="s">
        <v>1</v>
      </c>
      <c r="F438" s="256" t="s">
        <v>211</v>
      </c>
      <c r="G438" s="254"/>
      <c r="H438" s="257">
        <v>40.5</v>
      </c>
      <c r="I438" s="258"/>
      <c r="J438" s="254"/>
      <c r="K438" s="254"/>
      <c r="L438" s="259"/>
      <c r="M438" s="260"/>
      <c r="N438" s="261"/>
      <c r="O438" s="261"/>
      <c r="P438" s="261"/>
      <c r="Q438" s="261"/>
      <c r="R438" s="261"/>
      <c r="S438" s="261"/>
      <c r="T438" s="262"/>
      <c r="AT438" s="263" t="s">
        <v>142</v>
      </c>
      <c r="AU438" s="263" t="s">
        <v>82</v>
      </c>
      <c r="AV438" s="15" t="s">
        <v>136</v>
      </c>
      <c r="AW438" s="15" t="s">
        <v>30</v>
      </c>
      <c r="AX438" s="15" t="s">
        <v>80</v>
      </c>
      <c r="AY438" s="263" t="s">
        <v>129</v>
      </c>
    </row>
    <row r="439" spans="1:65" s="2" customFormat="1" ht="16.5" customHeight="1">
      <c r="A439" s="34"/>
      <c r="B439" s="35"/>
      <c r="C439" s="243" t="s">
        <v>518</v>
      </c>
      <c r="D439" s="243" t="s">
        <v>161</v>
      </c>
      <c r="E439" s="244" t="s">
        <v>519</v>
      </c>
      <c r="F439" s="245" t="s">
        <v>520</v>
      </c>
      <c r="G439" s="246" t="s">
        <v>134</v>
      </c>
      <c r="H439" s="247">
        <v>0.97199999999999998</v>
      </c>
      <c r="I439" s="248"/>
      <c r="J439" s="249">
        <f>ROUND(I439*H439,2)</f>
        <v>0</v>
      </c>
      <c r="K439" s="245" t="s">
        <v>135</v>
      </c>
      <c r="L439" s="250"/>
      <c r="M439" s="251" t="s">
        <v>1</v>
      </c>
      <c r="N439" s="252" t="s">
        <v>38</v>
      </c>
      <c r="O439" s="71"/>
      <c r="P439" s="213">
        <f>O439*H439</f>
        <v>0</v>
      </c>
      <c r="Q439" s="213">
        <v>0.55000000000000004</v>
      </c>
      <c r="R439" s="213">
        <f>Q439*H439</f>
        <v>0.53460000000000008</v>
      </c>
      <c r="S439" s="213">
        <v>0</v>
      </c>
      <c r="T439" s="214">
        <f>S439*H439</f>
        <v>0</v>
      </c>
      <c r="U439" s="34"/>
      <c r="V439" s="34"/>
      <c r="W439" s="34"/>
      <c r="X439" s="34"/>
      <c r="Y439" s="34"/>
      <c r="Z439" s="34"/>
      <c r="AA439" s="34"/>
      <c r="AB439" s="34"/>
      <c r="AC439" s="34"/>
      <c r="AD439" s="34"/>
      <c r="AE439" s="34"/>
      <c r="AR439" s="215" t="s">
        <v>372</v>
      </c>
      <c r="AT439" s="215" t="s">
        <v>161</v>
      </c>
      <c r="AU439" s="215" t="s">
        <v>82</v>
      </c>
      <c r="AY439" s="17" t="s">
        <v>129</v>
      </c>
      <c r="BE439" s="216">
        <f>IF(N439="základní",J439,0)</f>
        <v>0</v>
      </c>
      <c r="BF439" s="216">
        <f>IF(N439="snížená",J439,0)</f>
        <v>0</v>
      </c>
      <c r="BG439" s="216">
        <f>IF(N439="zákl. přenesená",J439,0)</f>
        <v>0</v>
      </c>
      <c r="BH439" s="216">
        <f>IF(N439="sníž. přenesená",J439,0)</f>
        <v>0</v>
      </c>
      <c r="BI439" s="216">
        <f>IF(N439="nulová",J439,0)</f>
        <v>0</v>
      </c>
      <c r="BJ439" s="17" t="s">
        <v>80</v>
      </c>
      <c r="BK439" s="216">
        <f>ROUND(I439*H439,2)</f>
        <v>0</v>
      </c>
      <c r="BL439" s="17" t="s">
        <v>259</v>
      </c>
      <c r="BM439" s="215" t="s">
        <v>521</v>
      </c>
    </row>
    <row r="440" spans="1:65" s="2" customFormat="1">
      <c r="A440" s="34"/>
      <c r="B440" s="35"/>
      <c r="C440" s="36"/>
      <c r="D440" s="217" t="s">
        <v>138</v>
      </c>
      <c r="E440" s="36"/>
      <c r="F440" s="218" t="s">
        <v>520</v>
      </c>
      <c r="G440" s="36"/>
      <c r="H440" s="36"/>
      <c r="I440" s="118"/>
      <c r="J440" s="36"/>
      <c r="K440" s="36"/>
      <c r="L440" s="39"/>
      <c r="M440" s="219"/>
      <c r="N440" s="220"/>
      <c r="O440" s="71"/>
      <c r="P440" s="71"/>
      <c r="Q440" s="71"/>
      <c r="R440" s="71"/>
      <c r="S440" s="71"/>
      <c r="T440" s="72"/>
      <c r="U440" s="34"/>
      <c r="V440" s="34"/>
      <c r="W440" s="34"/>
      <c r="X440" s="34"/>
      <c r="Y440" s="34"/>
      <c r="Z440" s="34"/>
      <c r="AA440" s="34"/>
      <c r="AB440" s="34"/>
      <c r="AC440" s="34"/>
      <c r="AD440" s="34"/>
      <c r="AE440" s="34"/>
      <c r="AT440" s="17" t="s">
        <v>138</v>
      </c>
      <c r="AU440" s="17" t="s">
        <v>82</v>
      </c>
    </row>
    <row r="441" spans="1:65" s="13" customFormat="1">
      <c r="B441" s="222"/>
      <c r="C441" s="223"/>
      <c r="D441" s="217" t="s">
        <v>142</v>
      </c>
      <c r="E441" s="224" t="s">
        <v>1</v>
      </c>
      <c r="F441" s="225" t="s">
        <v>473</v>
      </c>
      <c r="G441" s="223"/>
      <c r="H441" s="224" t="s">
        <v>1</v>
      </c>
      <c r="I441" s="226"/>
      <c r="J441" s="223"/>
      <c r="K441" s="223"/>
      <c r="L441" s="227"/>
      <c r="M441" s="228"/>
      <c r="N441" s="229"/>
      <c r="O441" s="229"/>
      <c r="P441" s="229"/>
      <c r="Q441" s="229"/>
      <c r="R441" s="229"/>
      <c r="S441" s="229"/>
      <c r="T441" s="230"/>
      <c r="AT441" s="231" t="s">
        <v>142</v>
      </c>
      <c r="AU441" s="231" t="s">
        <v>82</v>
      </c>
      <c r="AV441" s="13" t="s">
        <v>80</v>
      </c>
      <c r="AW441" s="13" t="s">
        <v>30</v>
      </c>
      <c r="AX441" s="13" t="s">
        <v>73</v>
      </c>
      <c r="AY441" s="231" t="s">
        <v>129</v>
      </c>
    </row>
    <row r="442" spans="1:65" s="13" customFormat="1">
      <c r="B442" s="222"/>
      <c r="C442" s="223"/>
      <c r="D442" s="217" t="s">
        <v>142</v>
      </c>
      <c r="E442" s="224" t="s">
        <v>1</v>
      </c>
      <c r="F442" s="225" t="s">
        <v>516</v>
      </c>
      <c r="G442" s="223"/>
      <c r="H442" s="224" t="s">
        <v>1</v>
      </c>
      <c r="I442" s="226"/>
      <c r="J442" s="223"/>
      <c r="K442" s="223"/>
      <c r="L442" s="227"/>
      <c r="M442" s="228"/>
      <c r="N442" s="229"/>
      <c r="O442" s="229"/>
      <c r="P442" s="229"/>
      <c r="Q442" s="229"/>
      <c r="R442" s="229"/>
      <c r="S442" s="229"/>
      <c r="T442" s="230"/>
      <c r="AT442" s="231" t="s">
        <v>142</v>
      </c>
      <c r="AU442" s="231" t="s">
        <v>82</v>
      </c>
      <c r="AV442" s="13" t="s">
        <v>80</v>
      </c>
      <c r="AW442" s="13" t="s">
        <v>30</v>
      </c>
      <c r="AX442" s="13" t="s">
        <v>73</v>
      </c>
      <c r="AY442" s="231" t="s">
        <v>129</v>
      </c>
    </row>
    <row r="443" spans="1:65" s="14" customFormat="1">
      <c r="B443" s="232"/>
      <c r="C443" s="233"/>
      <c r="D443" s="217" t="s">
        <v>142</v>
      </c>
      <c r="E443" s="234" t="s">
        <v>1</v>
      </c>
      <c r="F443" s="235" t="s">
        <v>522</v>
      </c>
      <c r="G443" s="233"/>
      <c r="H443" s="236">
        <v>0.81</v>
      </c>
      <c r="I443" s="237"/>
      <c r="J443" s="233"/>
      <c r="K443" s="233"/>
      <c r="L443" s="238"/>
      <c r="M443" s="239"/>
      <c r="N443" s="240"/>
      <c r="O443" s="240"/>
      <c r="P443" s="240"/>
      <c r="Q443" s="240"/>
      <c r="R443" s="240"/>
      <c r="S443" s="240"/>
      <c r="T443" s="241"/>
      <c r="AT443" s="242" t="s">
        <v>142</v>
      </c>
      <c r="AU443" s="242" t="s">
        <v>82</v>
      </c>
      <c r="AV443" s="14" t="s">
        <v>82</v>
      </c>
      <c r="AW443" s="14" t="s">
        <v>30</v>
      </c>
      <c r="AX443" s="14" t="s">
        <v>73</v>
      </c>
      <c r="AY443" s="242" t="s">
        <v>129</v>
      </c>
    </row>
    <row r="444" spans="1:65" s="13" customFormat="1">
      <c r="B444" s="222"/>
      <c r="C444" s="223"/>
      <c r="D444" s="217" t="s">
        <v>142</v>
      </c>
      <c r="E444" s="224" t="s">
        <v>1</v>
      </c>
      <c r="F444" s="225" t="s">
        <v>466</v>
      </c>
      <c r="G444" s="223"/>
      <c r="H444" s="224" t="s">
        <v>1</v>
      </c>
      <c r="I444" s="226"/>
      <c r="J444" s="223"/>
      <c r="K444" s="223"/>
      <c r="L444" s="227"/>
      <c r="M444" s="228"/>
      <c r="N444" s="229"/>
      <c r="O444" s="229"/>
      <c r="P444" s="229"/>
      <c r="Q444" s="229"/>
      <c r="R444" s="229"/>
      <c r="S444" s="229"/>
      <c r="T444" s="230"/>
      <c r="AT444" s="231" t="s">
        <v>142</v>
      </c>
      <c r="AU444" s="231" t="s">
        <v>82</v>
      </c>
      <c r="AV444" s="13" t="s">
        <v>80</v>
      </c>
      <c r="AW444" s="13" t="s">
        <v>30</v>
      </c>
      <c r="AX444" s="13" t="s">
        <v>73</v>
      </c>
      <c r="AY444" s="231" t="s">
        <v>129</v>
      </c>
    </row>
    <row r="445" spans="1:65" s="14" customFormat="1">
      <c r="B445" s="232"/>
      <c r="C445" s="233"/>
      <c r="D445" s="217" t="s">
        <v>142</v>
      </c>
      <c r="E445" s="234" t="s">
        <v>1</v>
      </c>
      <c r="F445" s="235" t="s">
        <v>523</v>
      </c>
      <c r="G445" s="233"/>
      <c r="H445" s="236">
        <v>0.16200000000000001</v>
      </c>
      <c r="I445" s="237"/>
      <c r="J445" s="233"/>
      <c r="K445" s="233"/>
      <c r="L445" s="238"/>
      <c r="M445" s="239"/>
      <c r="N445" s="240"/>
      <c r="O445" s="240"/>
      <c r="P445" s="240"/>
      <c r="Q445" s="240"/>
      <c r="R445" s="240"/>
      <c r="S445" s="240"/>
      <c r="T445" s="241"/>
      <c r="AT445" s="242" t="s">
        <v>142</v>
      </c>
      <c r="AU445" s="242" t="s">
        <v>82</v>
      </c>
      <c r="AV445" s="14" t="s">
        <v>82</v>
      </c>
      <c r="AW445" s="14" t="s">
        <v>30</v>
      </c>
      <c r="AX445" s="14" t="s">
        <v>73</v>
      </c>
      <c r="AY445" s="242" t="s">
        <v>129</v>
      </c>
    </row>
    <row r="446" spans="1:65" s="15" customFormat="1">
      <c r="B446" s="253"/>
      <c r="C446" s="254"/>
      <c r="D446" s="217" t="s">
        <v>142</v>
      </c>
      <c r="E446" s="255" t="s">
        <v>1</v>
      </c>
      <c r="F446" s="256" t="s">
        <v>211</v>
      </c>
      <c r="G446" s="254"/>
      <c r="H446" s="257">
        <v>0.97199999999999998</v>
      </c>
      <c r="I446" s="258"/>
      <c r="J446" s="254"/>
      <c r="K446" s="254"/>
      <c r="L446" s="259"/>
      <c r="M446" s="260"/>
      <c r="N446" s="261"/>
      <c r="O446" s="261"/>
      <c r="P446" s="261"/>
      <c r="Q446" s="261"/>
      <c r="R446" s="261"/>
      <c r="S446" s="261"/>
      <c r="T446" s="262"/>
      <c r="AT446" s="263" t="s">
        <v>142</v>
      </c>
      <c r="AU446" s="263" t="s">
        <v>82</v>
      </c>
      <c r="AV446" s="15" t="s">
        <v>136</v>
      </c>
      <c r="AW446" s="15" t="s">
        <v>30</v>
      </c>
      <c r="AX446" s="15" t="s">
        <v>80</v>
      </c>
      <c r="AY446" s="263" t="s">
        <v>129</v>
      </c>
    </row>
    <row r="447" spans="1:65" s="2" customFormat="1" ht="21.75" customHeight="1">
      <c r="A447" s="34"/>
      <c r="B447" s="35"/>
      <c r="C447" s="204" t="s">
        <v>524</v>
      </c>
      <c r="D447" s="204" t="s">
        <v>131</v>
      </c>
      <c r="E447" s="205" t="s">
        <v>525</v>
      </c>
      <c r="F447" s="206" t="s">
        <v>526</v>
      </c>
      <c r="G447" s="207" t="s">
        <v>134</v>
      </c>
      <c r="H447" s="208">
        <v>3.8410000000000002</v>
      </c>
      <c r="I447" s="209"/>
      <c r="J447" s="210">
        <f>ROUND(I447*H447,2)</f>
        <v>0</v>
      </c>
      <c r="K447" s="206" t="s">
        <v>135</v>
      </c>
      <c r="L447" s="39"/>
      <c r="M447" s="211" t="s">
        <v>1</v>
      </c>
      <c r="N447" s="212" t="s">
        <v>38</v>
      </c>
      <c r="O447" s="71"/>
      <c r="P447" s="213">
        <f>O447*H447</f>
        <v>0</v>
      </c>
      <c r="Q447" s="213">
        <v>2.3369999999999998E-2</v>
      </c>
      <c r="R447" s="213">
        <f>Q447*H447</f>
        <v>8.9764170000000004E-2</v>
      </c>
      <c r="S447" s="213">
        <v>0</v>
      </c>
      <c r="T447" s="214">
        <f>S447*H447</f>
        <v>0</v>
      </c>
      <c r="U447" s="34"/>
      <c r="V447" s="34"/>
      <c r="W447" s="34"/>
      <c r="X447" s="34"/>
      <c r="Y447" s="34"/>
      <c r="Z447" s="34"/>
      <c r="AA447" s="34"/>
      <c r="AB447" s="34"/>
      <c r="AC447" s="34"/>
      <c r="AD447" s="34"/>
      <c r="AE447" s="34"/>
      <c r="AR447" s="215" t="s">
        <v>259</v>
      </c>
      <c r="AT447" s="215" t="s">
        <v>131</v>
      </c>
      <c r="AU447" s="215" t="s">
        <v>82</v>
      </c>
      <c r="AY447" s="17" t="s">
        <v>129</v>
      </c>
      <c r="BE447" s="216">
        <f>IF(N447="základní",J447,0)</f>
        <v>0</v>
      </c>
      <c r="BF447" s="216">
        <f>IF(N447="snížená",J447,0)</f>
        <v>0</v>
      </c>
      <c r="BG447" s="216">
        <f>IF(N447="zákl. přenesená",J447,0)</f>
        <v>0</v>
      </c>
      <c r="BH447" s="216">
        <f>IF(N447="sníž. přenesená",J447,0)</f>
        <v>0</v>
      </c>
      <c r="BI447" s="216">
        <f>IF(N447="nulová",J447,0)</f>
        <v>0</v>
      </c>
      <c r="BJ447" s="17" t="s">
        <v>80</v>
      </c>
      <c r="BK447" s="216">
        <f>ROUND(I447*H447,2)</f>
        <v>0</v>
      </c>
      <c r="BL447" s="17" t="s">
        <v>259</v>
      </c>
      <c r="BM447" s="215" t="s">
        <v>527</v>
      </c>
    </row>
    <row r="448" spans="1:65" s="2" customFormat="1" ht="19.5">
      <c r="A448" s="34"/>
      <c r="B448" s="35"/>
      <c r="C448" s="36"/>
      <c r="D448" s="217" t="s">
        <v>138</v>
      </c>
      <c r="E448" s="36"/>
      <c r="F448" s="218" t="s">
        <v>528</v>
      </c>
      <c r="G448" s="36"/>
      <c r="H448" s="36"/>
      <c r="I448" s="118"/>
      <c r="J448" s="36"/>
      <c r="K448" s="36"/>
      <c r="L448" s="39"/>
      <c r="M448" s="219"/>
      <c r="N448" s="220"/>
      <c r="O448" s="71"/>
      <c r="P448" s="71"/>
      <c r="Q448" s="71"/>
      <c r="R448" s="71"/>
      <c r="S448" s="71"/>
      <c r="T448" s="72"/>
      <c r="U448" s="34"/>
      <c r="V448" s="34"/>
      <c r="W448" s="34"/>
      <c r="X448" s="34"/>
      <c r="Y448" s="34"/>
      <c r="Z448" s="34"/>
      <c r="AA448" s="34"/>
      <c r="AB448" s="34"/>
      <c r="AC448" s="34"/>
      <c r="AD448" s="34"/>
      <c r="AE448" s="34"/>
      <c r="AT448" s="17" t="s">
        <v>138</v>
      </c>
      <c r="AU448" s="17" t="s">
        <v>82</v>
      </c>
    </row>
    <row r="449" spans="1:65" s="2" customFormat="1" ht="68.25">
      <c r="A449" s="34"/>
      <c r="B449" s="35"/>
      <c r="C449" s="36"/>
      <c r="D449" s="217" t="s">
        <v>140</v>
      </c>
      <c r="E449" s="36"/>
      <c r="F449" s="221" t="s">
        <v>529</v>
      </c>
      <c r="G449" s="36"/>
      <c r="H449" s="36"/>
      <c r="I449" s="118"/>
      <c r="J449" s="36"/>
      <c r="K449" s="36"/>
      <c r="L449" s="39"/>
      <c r="M449" s="219"/>
      <c r="N449" s="220"/>
      <c r="O449" s="71"/>
      <c r="P449" s="71"/>
      <c r="Q449" s="71"/>
      <c r="R449" s="71"/>
      <c r="S449" s="71"/>
      <c r="T449" s="72"/>
      <c r="U449" s="34"/>
      <c r="V449" s="34"/>
      <c r="W449" s="34"/>
      <c r="X449" s="34"/>
      <c r="Y449" s="34"/>
      <c r="Z449" s="34"/>
      <c r="AA449" s="34"/>
      <c r="AB449" s="34"/>
      <c r="AC449" s="34"/>
      <c r="AD449" s="34"/>
      <c r="AE449" s="34"/>
      <c r="AT449" s="17" t="s">
        <v>140</v>
      </c>
      <c r="AU449" s="17" t="s">
        <v>82</v>
      </c>
    </row>
    <row r="450" spans="1:65" s="13" customFormat="1">
      <c r="B450" s="222"/>
      <c r="C450" s="223"/>
      <c r="D450" s="217" t="s">
        <v>142</v>
      </c>
      <c r="E450" s="224" t="s">
        <v>1</v>
      </c>
      <c r="F450" s="225" t="s">
        <v>530</v>
      </c>
      <c r="G450" s="223"/>
      <c r="H450" s="224" t="s">
        <v>1</v>
      </c>
      <c r="I450" s="226"/>
      <c r="J450" s="223"/>
      <c r="K450" s="223"/>
      <c r="L450" s="227"/>
      <c r="M450" s="228"/>
      <c r="N450" s="229"/>
      <c r="O450" s="229"/>
      <c r="P450" s="229"/>
      <c r="Q450" s="229"/>
      <c r="R450" s="229"/>
      <c r="S450" s="229"/>
      <c r="T450" s="230"/>
      <c r="AT450" s="231" t="s">
        <v>142</v>
      </c>
      <c r="AU450" s="231" t="s">
        <v>82</v>
      </c>
      <c r="AV450" s="13" t="s">
        <v>80</v>
      </c>
      <c r="AW450" s="13" t="s">
        <v>30</v>
      </c>
      <c r="AX450" s="13" t="s">
        <v>73</v>
      </c>
      <c r="AY450" s="231" t="s">
        <v>129</v>
      </c>
    </row>
    <row r="451" spans="1:65" s="14" customFormat="1">
      <c r="B451" s="232"/>
      <c r="C451" s="233"/>
      <c r="D451" s="217" t="s">
        <v>142</v>
      </c>
      <c r="E451" s="234" t="s">
        <v>1</v>
      </c>
      <c r="F451" s="235" t="s">
        <v>531</v>
      </c>
      <c r="G451" s="233"/>
      <c r="H451" s="236">
        <v>3.8410000000000002</v>
      </c>
      <c r="I451" s="237"/>
      <c r="J451" s="233"/>
      <c r="K451" s="233"/>
      <c r="L451" s="238"/>
      <c r="M451" s="239"/>
      <c r="N451" s="240"/>
      <c r="O451" s="240"/>
      <c r="P451" s="240"/>
      <c r="Q451" s="240"/>
      <c r="R451" s="240"/>
      <c r="S451" s="240"/>
      <c r="T451" s="241"/>
      <c r="AT451" s="242" t="s">
        <v>142</v>
      </c>
      <c r="AU451" s="242" t="s">
        <v>82</v>
      </c>
      <c r="AV451" s="14" t="s">
        <v>82</v>
      </c>
      <c r="AW451" s="14" t="s">
        <v>30</v>
      </c>
      <c r="AX451" s="14" t="s">
        <v>80</v>
      </c>
      <c r="AY451" s="242" t="s">
        <v>129</v>
      </c>
    </row>
    <row r="452" spans="1:65" s="2" customFormat="1" ht="21.75" customHeight="1">
      <c r="A452" s="34"/>
      <c r="B452" s="35"/>
      <c r="C452" s="204" t="s">
        <v>532</v>
      </c>
      <c r="D452" s="204" t="s">
        <v>131</v>
      </c>
      <c r="E452" s="205" t="s">
        <v>533</v>
      </c>
      <c r="F452" s="206" t="s">
        <v>534</v>
      </c>
      <c r="G452" s="207" t="s">
        <v>164</v>
      </c>
      <c r="H452" s="208">
        <v>1.3</v>
      </c>
      <c r="I452" s="209"/>
      <c r="J452" s="210">
        <f>ROUND(I452*H452,2)</f>
        <v>0</v>
      </c>
      <c r="K452" s="206" t="s">
        <v>135</v>
      </c>
      <c r="L452" s="39"/>
      <c r="M452" s="211" t="s">
        <v>1</v>
      </c>
      <c r="N452" s="212" t="s">
        <v>38</v>
      </c>
      <c r="O452" s="71"/>
      <c r="P452" s="213">
        <f>O452*H452</f>
        <v>0</v>
      </c>
      <c r="Q452" s="213">
        <v>0</v>
      </c>
      <c r="R452" s="213">
        <f>Q452*H452</f>
        <v>0</v>
      </c>
      <c r="S452" s="213">
        <v>0</v>
      </c>
      <c r="T452" s="214">
        <f>S452*H452</f>
        <v>0</v>
      </c>
      <c r="U452" s="34"/>
      <c r="V452" s="34"/>
      <c r="W452" s="34"/>
      <c r="X452" s="34"/>
      <c r="Y452" s="34"/>
      <c r="Z452" s="34"/>
      <c r="AA452" s="34"/>
      <c r="AB452" s="34"/>
      <c r="AC452" s="34"/>
      <c r="AD452" s="34"/>
      <c r="AE452" s="34"/>
      <c r="AR452" s="215" t="s">
        <v>259</v>
      </c>
      <c r="AT452" s="215" t="s">
        <v>131</v>
      </c>
      <c r="AU452" s="215" t="s">
        <v>82</v>
      </c>
      <c r="AY452" s="17" t="s">
        <v>129</v>
      </c>
      <c r="BE452" s="216">
        <f>IF(N452="základní",J452,0)</f>
        <v>0</v>
      </c>
      <c r="BF452" s="216">
        <f>IF(N452="snížená",J452,0)</f>
        <v>0</v>
      </c>
      <c r="BG452" s="216">
        <f>IF(N452="zákl. přenesená",J452,0)</f>
        <v>0</v>
      </c>
      <c r="BH452" s="216">
        <f>IF(N452="sníž. přenesená",J452,0)</f>
        <v>0</v>
      </c>
      <c r="BI452" s="216">
        <f>IF(N452="nulová",J452,0)</f>
        <v>0</v>
      </c>
      <c r="BJ452" s="17" t="s">
        <v>80</v>
      </c>
      <c r="BK452" s="216">
        <f>ROUND(I452*H452,2)</f>
        <v>0</v>
      </c>
      <c r="BL452" s="17" t="s">
        <v>259</v>
      </c>
      <c r="BM452" s="215" t="s">
        <v>535</v>
      </c>
    </row>
    <row r="453" spans="1:65" s="2" customFormat="1" ht="29.25">
      <c r="A453" s="34"/>
      <c r="B453" s="35"/>
      <c r="C453" s="36"/>
      <c r="D453" s="217" t="s">
        <v>138</v>
      </c>
      <c r="E453" s="36"/>
      <c r="F453" s="218" t="s">
        <v>536</v>
      </c>
      <c r="G453" s="36"/>
      <c r="H453" s="36"/>
      <c r="I453" s="118"/>
      <c r="J453" s="36"/>
      <c r="K453" s="36"/>
      <c r="L453" s="39"/>
      <c r="M453" s="219"/>
      <c r="N453" s="220"/>
      <c r="O453" s="71"/>
      <c r="P453" s="71"/>
      <c r="Q453" s="71"/>
      <c r="R453" s="71"/>
      <c r="S453" s="71"/>
      <c r="T453" s="72"/>
      <c r="U453" s="34"/>
      <c r="V453" s="34"/>
      <c r="W453" s="34"/>
      <c r="X453" s="34"/>
      <c r="Y453" s="34"/>
      <c r="Z453" s="34"/>
      <c r="AA453" s="34"/>
      <c r="AB453" s="34"/>
      <c r="AC453" s="34"/>
      <c r="AD453" s="34"/>
      <c r="AE453" s="34"/>
      <c r="AT453" s="17" t="s">
        <v>138</v>
      </c>
      <c r="AU453" s="17" t="s">
        <v>82</v>
      </c>
    </row>
    <row r="454" spans="1:65" s="2" customFormat="1" ht="107.25">
      <c r="A454" s="34"/>
      <c r="B454" s="35"/>
      <c r="C454" s="36"/>
      <c r="D454" s="217" t="s">
        <v>140</v>
      </c>
      <c r="E454" s="36"/>
      <c r="F454" s="221" t="s">
        <v>537</v>
      </c>
      <c r="G454" s="36"/>
      <c r="H454" s="36"/>
      <c r="I454" s="118"/>
      <c r="J454" s="36"/>
      <c r="K454" s="36"/>
      <c r="L454" s="39"/>
      <c r="M454" s="219"/>
      <c r="N454" s="220"/>
      <c r="O454" s="71"/>
      <c r="P454" s="71"/>
      <c r="Q454" s="71"/>
      <c r="R454" s="71"/>
      <c r="S454" s="71"/>
      <c r="T454" s="72"/>
      <c r="U454" s="34"/>
      <c r="V454" s="34"/>
      <c r="W454" s="34"/>
      <c r="X454" s="34"/>
      <c r="Y454" s="34"/>
      <c r="Z454" s="34"/>
      <c r="AA454" s="34"/>
      <c r="AB454" s="34"/>
      <c r="AC454" s="34"/>
      <c r="AD454" s="34"/>
      <c r="AE454" s="34"/>
      <c r="AT454" s="17" t="s">
        <v>140</v>
      </c>
      <c r="AU454" s="17" t="s">
        <v>82</v>
      </c>
    </row>
    <row r="455" spans="1:65" s="12" customFormat="1" ht="22.9" customHeight="1">
      <c r="B455" s="188"/>
      <c r="C455" s="189"/>
      <c r="D455" s="190" t="s">
        <v>72</v>
      </c>
      <c r="E455" s="202" t="s">
        <v>538</v>
      </c>
      <c r="F455" s="202" t="s">
        <v>539</v>
      </c>
      <c r="G455" s="189"/>
      <c r="H455" s="189"/>
      <c r="I455" s="192"/>
      <c r="J455" s="203">
        <f>BK455</f>
        <v>0</v>
      </c>
      <c r="K455" s="189"/>
      <c r="L455" s="194"/>
      <c r="M455" s="195"/>
      <c r="N455" s="196"/>
      <c r="O455" s="196"/>
      <c r="P455" s="197">
        <f>SUM(P456:P506)</f>
        <v>0</v>
      </c>
      <c r="Q455" s="196"/>
      <c r="R455" s="197">
        <f>SUM(R456:R506)</f>
        <v>0.26348899999999997</v>
      </c>
      <c r="S455" s="196"/>
      <c r="T455" s="198">
        <f>SUM(T456:T506)</f>
        <v>0</v>
      </c>
      <c r="AR455" s="199" t="s">
        <v>82</v>
      </c>
      <c r="AT455" s="200" t="s">
        <v>72</v>
      </c>
      <c r="AU455" s="200" t="s">
        <v>80</v>
      </c>
      <c r="AY455" s="199" t="s">
        <v>129</v>
      </c>
      <c r="BK455" s="201">
        <f>SUM(BK456:BK506)</f>
        <v>0</v>
      </c>
    </row>
    <row r="456" spans="1:65" s="2" customFormat="1" ht="21.75" customHeight="1">
      <c r="A456" s="34"/>
      <c r="B456" s="35"/>
      <c r="C456" s="204" t="s">
        <v>540</v>
      </c>
      <c r="D456" s="204" t="s">
        <v>131</v>
      </c>
      <c r="E456" s="205" t="s">
        <v>541</v>
      </c>
      <c r="F456" s="206" t="s">
        <v>542</v>
      </c>
      <c r="G456" s="207" t="s">
        <v>171</v>
      </c>
      <c r="H456" s="208">
        <v>41</v>
      </c>
      <c r="I456" s="209"/>
      <c r="J456" s="210">
        <f>ROUND(I456*H456,2)</f>
        <v>0</v>
      </c>
      <c r="K456" s="206" t="s">
        <v>135</v>
      </c>
      <c r="L456" s="39"/>
      <c r="M456" s="211" t="s">
        <v>1</v>
      </c>
      <c r="N456" s="212" t="s">
        <v>38</v>
      </c>
      <c r="O456" s="71"/>
      <c r="P456" s="213">
        <f>O456*H456</f>
        <v>0</v>
      </c>
      <c r="Q456" s="213">
        <v>2.99E-3</v>
      </c>
      <c r="R456" s="213">
        <f>Q456*H456</f>
        <v>0.12259</v>
      </c>
      <c r="S456" s="213">
        <v>0</v>
      </c>
      <c r="T456" s="214">
        <f>S456*H456</f>
        <v>0</v>
      </c>
      <c r="U456" s="34"/>
      <c r="V456" s="34"/>
      <c r="W456" s="34"/>
      <c r="X456" s="34"/>
      <c r="Y456" s="34"/>
      <c r="Z456" s="34"/>
      <c r="AA456" s="34"/>
      <c r="AB456" s="34"/>
      <c r="AC456" s="34"/>
      <c r="AD456" s="34"/>
      <c r="AE456" s="34"/>
      <c r="AR456" s="215" t="s">
        <v>259</v>
      </c>
      <c r="AT456" s="215" t="s">
        <v>131</v>
      </c>
      <c r="AU456" s="215" t="s">
        <v>82</v>
      </c>
      <c r="AY456" s="17" t="s">
        <v>129</v>
      </c>
      <c r="BE456" s="216">
        <f>IF(N456="základní",J456,0)</f>
        <v>0</v>
      </c>
      <c r="BF456" s="216">
        <f>IF(N456="snížená",J456,0)</f>
        <v>0</v>
      </c>
      <c r="BG456" s="216">
        <f>IF(N456="zákl. přenesená",J456,0)</f>
        <v>0</v>
      </c>
      <c r="BH456" s="216">
        <f>IF(N456="sníž. přenesená",J456,0)</f>
        <v>0</v>
      </c>
      <c r="BI456" s="216">
        <f>IF(N456="nulová",J456,0)</f>
        <v>0</v>
      </c>
      <c r="BJ456" s="17" t="s">
        <v>80</v>
      </c>
      <c r="BK456" s="216">
        <f>ROUND(I456*H456,2)</f>
        <v>0</v>
      </c>
      <c r="BL456" s="17" t="s">
        <v>259</v>
      </c>
      <c r="BM456" s="215" t="s">
        <v>543</v>
      </c>
    </row>
    <row r="457" spans="1:65" s="2" customFormat="1" ht="19.5">
      <c r="A457" s="34"/>
      <c r="B457" s="35"/>
      <c r="C457" s="36"/>
      <c r="D457" s="217" t="s">
        <v>138</v>
      </c>
      <c r="E457" s="36"/>
      <c r="F457" s="218" t="s">
        <v>544</v>
      </c>
      <c r="G457" s="36"/>
      <c r="H457" s="36"/>
      <c r="I457" s="118"/>
      <c r="J457" s="36"/>
      <c r="K457" s="36"/>
      <c r="L457" s="39"/>
      <c r="M457" s="219"/>
      <c r="N457" s="220"/>
      <c r="O457" s="71"/>
      <c r="P457" s="71"/>
      <c r="Q457" s="71"/>
      <c r="R457" s="71"/>
      <c r="S457" s="71"/>
      <c r="T457" s="72"/>
      <c r="U457" s="34"/>
      <c r="V457" s="34"/>
      <c r="W457" s="34"/>
      <c r="X457" s="34"/>
      <c r="Y457" s="34"/>
      <c r="Z457" s="34"/>
      <c r="AA457" s="34"/>
      <c r="AB457" s="34"/>
      <c r="AC457" s="34"/>
      <c r="AD457" s="34"/>
      <c r="AE457" s="34"/>
      <c r="AT457" s="17" t="s">
        <v>138</v>
      </c>
      <c r="AU457" s="17" t="s">
        <v>82</v>
      </c>
    </row>
    <row r="458" spans="1:65" s="13" customFormat="1">
      <c r="B458" s="222"/>
      <c r="C458" s="223"/>
      <c r="D458" s="217" t="s">
        <v>142</v>
      </c>
      <c r="E458" s="224" t="s">
        <v>1</v>
      </c>
      <c r="F458" s="225" t="s">
        <v>545</v>
      </c>
      <c r="G458" s="223"/>
      <c r="H458" s="224" t="s">
        <v>1</v>
      </c>
      <c r="I458" s="226"/>
      <c r="J458" s="223"/>
      <c r="K458" s="223"/>
      <c r="L458" s="227"/>
      <c r="M458" s="228"/>
      <c r="N458" s="229"/>
      <c r="O458" s="229"/>
      <c r="P458" s="229"/>
      <c r="Q458" s="229"/>
      <c r="R458" s="229"/>
      <c r="S458" s="229"/>
      <c r="T458" s="230"/>
      <c r="AT458" s="231" t="s">
        <v>142</v>
      </c>
      <c r="AU458" s="231" t="s">
        <v>82</v>
      </c>
      <c r="AV458" s="13" t="s">
        <v>80</v>
      </c>
      <c r="AW458" s="13" t="s">
        <v>30</v>
      </c>
      <c r="AX458" s="13" t="s">
        <v>73</v>
      </c>
      <c r="AY458" s="231" t="s">
        <v>129</v>
      </c>
    </row>
    <row r="459" spans="1:65" s="13" customFormat="1">
      <c r="B459" s="222"/>
      <c r="C459" s="223"/>
      <c r="D459" s="217" t="s">
        <v>142</v>
      </c>
      <c r="E459" s="224" t="s">
        <v>1</v>
      </c>
      <c r="F459" s="225" t="s">
        <v>546</v>
      </c>
      <c r="G459" s="223"/>
      <c r="H459" s="224" t="s">
        <v>1</v>
      </c>
      <c r="I459" s="226"/>
      <c r="J459" s="223"/>
      <c r="K459" s="223"/>
      <c r="L459" s="227"/>
      <c r="M459" s="228"/>
      <c r="N459" s="229"/>
      <c r="O459" s="229"/>
      <c r="P459" s="229"/>
      <c r="Q459" s="229"/>
      <c r="R459" s="229"/>
      <c r="S459" s="229"/>
      <c r="T459" s="230"/>
      <c r="AT459" s="231" t="s">
        <v>142</v>
      </c>
      <c r="AU459" s="231" t="s">
        <v>82</v>
      </c>
      <c r="AV459" s="13" t="s">
        <v>80</v>
      </c>
      <c r="AW459" s="13" t="s">
        <v>30</v>
      </c>
      <c r="AX459" s="13" t="s">
        <v>73</v>
      </c>
      <c r="AY459" s="231" t="s">
        <v>129</v>
      </c>
    </row>
    <row r="460" spans="1:65" s="14" customFormat="1">
      <c r="B460" s="232"/>
      <c r="C460" s="233"/>
      <c r="D460" s="217" t="s">
        <v>142</v>
      </c>
      <c r="E460" s="234" t="s">
        <v>1</v>
      </c>
      <c r="F460" s="235" t="s">
        <v>428</v>
      </c>
      <c r="G460" s="233"/>
      <c r="H460" s="236">
        <v>41</v>
      </c>
      <c r="I460" s="237"/>
      <c r="J460" s="233"/>
      <c r="K460" s="233"/>
      <c r="L460" s="238"/>
      <c r="M460" s="239"/>
      <c r="N460" s="240"/>
      <c r="O460" s="240"/>
      <c r="P460" s="240"/>
      <c r="Q460" s="240"/>
      <c r="R460" s="240"/>
      <c r="S460" s="240"/>
      <c r="T460" s="241"/>
      <c r="AT460" s="242" t="s">
        <v>142</v>
      </c>
      <c r="AU460" s="242" t="s">
        <v>82</v>
      </c>
      <c r="AV460" s="14" t="s">
        <v>82</v>
      </c>
      <c r="AW460" s="14" t="s">
        <v>30</v>
      </c>
      <c r="AX460" s="14" t="s">
        <v>80</v>
      </c>
      <c r="AY460" s="242" t="s">
        <v>129</v>
      </c>
    </row>
    <row r="461" spans="1:65" s="2" customFormat="1" ht="21.75" customHeight="1">
      <c r="A461" s="34"/>
      <c r="B461" s="35"/>
      <c r="C461" s="204" t="s">
        <v>547</v>
      </c>
      <c r="D461" s="204" t="s">
        <v>131</v>
      </c>
      <c r="E461" s="205" t="s">
        <v>548</v>
      </c>
      <c r="F461" s="206" t="s">
        <v>549</v>
      </c>
      <c r="G461" s="207" t="s">
        <v>269</v>
      </c>
      <c r="H461" s="208">
        <v>10.199999999999999</v>
      </c>
      <c r="I461" s="209"/>
      <c r="J461" s="210">
        <f>ROUND(I461*H461,2)</f>
        <v>0</v>
      </c>
      <c r="K461" s="206" t="s">
        <v>135</v>
      </c>
      <c r="L461" s="39"/>
      <c r="M461" s="211" t="s">
        <v>1</v>
      </c>
      <c r="N461" s="212" t="s">
        <v>38</v>
      </c>
      <c r="O461" s="71"/>
      <c r="P461" s="213">
        <f>O461*H461</f>
        <v>0</v>
      </c>
      <c r="Q461" s="213">
        <v>7.3999999999999999E-4</v>
      </c>
      <c r="R461" s="213">
        <f>Q461*H461</f>
        <v>7.5479999999999992E-3</v>
      </c>
      <c r="S461" s="213">
        <v>0</v>
      </c>
      <c r="T461" s="214">
        <f>S461*H461</f>
        <v>0</v>
      </c>
      <c r="U461" s="34"/>
      <c r="V461" s="34"/>
      <c r="W461" s="34"/>
      <c r="X461" s="34"/>
      <c r="Y461" s="34"/>
      <c r="Z461" s="34"/>
      <c r="AA461" s="34"/>
      <c r="AB461" s="34"/>
      <c r="AC461" s="34"/>
      <c r="AD461" s="34"/>
      <c r="AE461" s="34"/>
      <c r="AR461" s="215" t="s">
        <v>259</v>
      </c>
      <c r="AT461" s="215" t="s">
        <v>131</v>
      </c>
      <c r="AU461" s="215" t="s">
        <v>82</v>
      </c>
      <c r="AY461" s="17" t="s">
        <v>129</v>
      </c>
      <c r="BE461" s="216">
        <f>IF(N461="základní",J461,0)</f>
        <v>0</v>
      </c>
      <c r="BF461" s="216">
        <f>IF(N461="snížená",J461,0)</f>
        <v>0</v>
      </c>
      <c r="BG461" s="216">
        <f>IF(N461="zákl. přenesená",J461,0)</f>
        <v>0</v>
      </c>
      <c r="BH461" s="216">
        <f>IF(N461="sníž. přenesená",J461,0)</f>
        <v>0</v>
      </c>
      <c r="BI461" s="216">
        <f>IF(N461="nulová",J461,0)</f>
        <v>0</v>
      </c>
      <c r="BJ461" s="17" t="s">
        <v>80</v>
      </c>
      <c r="BK461" s="216">
        <f>ROUND(I461*H461,2)</f>
        <v>0</v>
      </c>
      <c r="BL461" s="17" t="s">
        <v>259</v>
      </c>
      <c r="BM461" s="215" t="s">
        <v>550</v>
      </c>
    </row>
    <row r="462" spans="1:65" s="2" customFormat="1" ht="19.5">
      <c r="A462" s="34"/>
      <c r="B462" s="35"/>
      <c r="C462" s="36"/>
      <c r="D462" s="217" t="s">
        <v>138</v>
      </c>
      <c r="E462" s="36"/>
      <c r="F462" s="218" t="s">
        <v>551</v>
      </c>
      <c r="G462" s="36"/>
      <c r="H462" s="36"/>
      <c r="I462" s="118"/>
      <c r="J462" s="36"/>
      <c r="K462" s="36"/>
      <c r="L462" s="39"/>
      <c r="M462" s="219"/>
      <c r="N462" s="220"/>
      <c r="O462" s="71"/>
      <c r="P462" s="71"/>
      <c r="Q462" s="71"/>
      <c r="R462" s="71"/>
      <c r="S462" s="71"/>
      <c r="T462" s="72"/>
      <c r="U462" s="34"/>
      <c r="V462" s="34"/>
      <c r="W462" s="34"/>
      <c r="X462" s="34"/>
      <c r="Y462" s="34"/>
      <c r="Z462" s="34"/>
      <c r="AA462" s="34"/>
      <c r="AB462" s="34"/>
      <c r="AC462" s="34"/>
      <c r="AD462" s="34"/>
      <c r="AE462" s="34"/>
      <c r="AT462" s="17" t="s">
        <v>138</v>
      </c>
      <c r="AU462" s="17" t="s">
        <v>82</v>
      </c>
    </row>
    <row r="463" spans="1:65" s="2" customFormat="1" ht="48.75">
      <c r="A463" s="34"/>
      <c r="B463" s="35"/>
      <c r="C463" s="36"/>
      <c r="D463" s="217" t="s">
        <v>140</v>
      </c>
      <c r="E463" s="36"/>
      <c r="F463" s="221" t="s">
        <v>552</v>
      </c>
      <c r="G463" s="36"/>
      <c r="H463" s="36"/>
      <c r="I463" s="118"/>
      <c r="J463" s="36"/>
      <c r="K463" s="36"/>
      <c r="L463" s="39"/>
      <c r="M463" s="219"/>
      <c r="N463" s="220"/>
      <c r="O463" s="71"/>
      <c r="P463" s="71"/>
      <c r="Q463" s="71"/>
      <c r="R463" s="71"/>
      <c r="S463" s="71"/>
      <c r="T463" s="72"/>
      <c r="U463" s="34"/>
      <c r="V463" s="34"/>
      <c r="W463" s="34"/>
      <c r="X463" s="34"/>
      <c r="Y463" s="34"/>
      <c r="Z463" s="34"/>
      <c r="AA463" s="34"/>
      <c r="AB463" s="34"/>
      <c r="AC463" s="34"/>
      <c r="AD463" s="34"/>
      <c r="AE463" s="34"/>
      <c r="AT463" s="17" t="s">
        <v>140</v>
      </c>
      <c r="AU463" s="17" t="s">
        <v>82</v>
      </c>
    </row>
    <row r="464" spans="1:65" s="13" customFormat="1">
      <c r="B464" s="222"/>
      <c r="C464" s="223"/>
      <c r="D464" s="217" t="s">
        <v>142</v>
      </c>
      <c r="E464" s="224" t="s">
        <v>1</v>
      </c>
      <c r="F464" s="225" t="s">
        <v>545</v>
      </c>
      <c r="G464" s="223"/>
      <c r="H464" s="224" t="s">
        <v>1</v>
      </c>
      <c r="I464" s="226"/>
      <c r="J464" s="223"/>
      <c r="K464" s="223"/>
      <c r="L464" s="227"/>
      <c r="M464" s="228"/>
      <c r="N464" s="229"/>
      <c r="O464" s="229"/>
      <c r="P464" s="229"/>
      <c r="Q464" s="229"/>
      <c r="R464" s="229"/>
      <c r="S464" s="229"/>
      <c r="T464" s="230"/>
      <c r="AT464" s="231" t="s">
        <v>142</v>
      </c>
      <c r="AU464" s="231" t="s">
        <v>82</v>
      </c>
      <c r="AV464" s="13" t="s">
        <v>80</v>
      </c>
      <c r="AW464" s="13" t="s">
        <v>30</v>
      </c>
      <c r="AX464" s="13" t="s">
        <v>73</v>
      </c>
      <c r="AY464" s="231" t="s">
        <v>129</v>
      </c>
    </row>
    <row r="465" spans="1:65" s="14" customFormat="1">
      <c r="B465" s="232"/>
      <c r="C465" s="233"/>
      <c r="D465" s="217" t="s">
        <v>142</v>
      </c>
      <c r="E465" s="234" t="s">
        <v>1</v>
      </c>
      <c r="F465" s="235" t="s">
        <v>553</v>
      </c>
      <c r="G465" s="233"/>
      <c r="H465" s="236">
        <v>10.199999999999999</v>
      </c>
      <c r="I465" s="237"/>
      <c r="J465" s="233"/>
      <c r="K465" s="233"/>
      <c r="L465" s="238"/>
      <c r="M465" s="239"/>
      <c r="N465" s="240"/>
      <c r="O465" s="240"/>
      <c r="P465" s="240"/>
      <c r="Q465" s="240"/>
      <c r="R465" s="240"/>
      <c r="S465" s="240"/>
      <c r="T465" s="241"/>
      <c r="AT465" s="242" t="s">
        <v>142</v>
      </c>
      <c r="AU465" s="242" t="s">
        <v>82</v>
      </c>
      <c r="AV465" s="14" t="s">
        <v>82</v>
      </c>
      <c r="AW465" s="14" t="s">
        <v>30</v>
      </c>
      <c r="AX465" s="14" t="s">
        <v>80</v>
      </c>
      <c r="AY465" s="242" t="s">
        <v>129</v>
      </c>
    </row>
    <row r="466" spans="1:65" s="2" customFormat="1" ht="21.75" customHeight="1">
      <c r="A466" s="34"/>
      <c r="B466" s="35"/>
      <c r="C466" s="204" t="s">
        <v>554</v>
      </c>
      <c r="D466" s="204" t="s">
        <v>131</v>
      </c>
      <c r="E466" s="205" t="s">
        <v>555</v>
      </c>
      <c r="F466" s="206" t="s">
        <v>556</v>
      </c>
      <c r="G466" s="207" t="s">
        <v>269</v>
      </c>
      <c r="H466" s="208">
        <v>8.8000000000000007</v>
      </c>
      <c r="I466" s="209"/>
      <c r="J466" s="210">
        <f>ROUND(I466*H466,2)</f>
        <v>0</v>
      </c>
      <c r="K466" s="206" t="s">
        <v>135</v>
      </c>
      <c r="L466" s="39"/>
      <c r="M466" s="211" t="s">
        <v>1</v>
      </c>
      <c r="N466" s="212" t="s">
        <v>38</v>
      </c>
      <c r="O466" s="71"/>
      <c r="P466" s="213">
        <f>O466*H466</f>
        <v>0</v>
      </c>
      <c r="Q466" s="213">
        <v>7.3999999999999999E-4</v>
      </c>
      <c r="R466" s="213">
        <f>Q466*H466</f>
        <v>6.5120000000000004E-3</v>
      </c>
      <c r="S466" s="213">
        <v>0</v>
      </c>
      <c r="T466" s="214">
        <f>S466*H466</f>
        <v>0</v>
      </c>
      <c r="U466" s="34"/>
      <c r="V466" s="34"/>
      <c r="W466" s="34"/>
      <c r="X466" s="34"/>
      <c r="Y466" s="34"/>
      <c r="Z466" s="34"/>
      <c r="AA466" s="34"/>
      <c r="AB466" s="34"/>
      <c r="AC466" s="34"/>
      <c r="AD466" s="34"/>
      <c r="AE466" s="34"/>
      <c r="AR466" s="215" t="s">
        <v>259</v>
      </c>
      <c r="AT466" s="215" t="s">
        <v>131</v>
      </c>
      <c r="AU466" s="215" t="s">
        <v>82</v>
      </c>
      <c r="AY466" s="17" t="s">
        <v>129</v>
      </c>
      <c r="BE466" s="216">
        <f>IF(N466="základní",J466,0)</f>
        <v>0</v>
      </c>
      <c r="BF466" s="216">
        <f>IF(N466="snížená",J466,0)</f>
        <v>0</v>
      </c>
      <c r="BG466" s="216">
        <f>IF(N466="zákl. přenesená",J466,0)</f>
        <v>0</v>
      </c>
      <c r="BH466" s="216">
        <f>IF(N466="sníž. přenesená",J466,0)</f>
        <v>0</v>
      </c>
      <c r="BI466" s="216">
        <f>IF(N466="nulová",J466,0)</f>
        <v>0</v>
      </c>
      <c r="BJ466" s="17" t="s">
        <v>80</v>
      </c>
      <c r="BK466" s="216">
        <f>ROUND(I466*H466,2)</f>
        <v>0</v>
      </c>
      <c r="BL466" s="17" t="s">
        <v>259</v>
      </c>
      <c r="BM466" s="215" t="s">
        <v>557</v>
      </c>
    </row>
    <row r="467" spans="1:65" s="2" customFormat="1" ht="19.5">
      <c r="A467" s="34"/>
      <c r="B467" s="35"/>
      <c r="C467" s="36"/>
      <c r="D467" s="217" t="s">
        <v>138</v>
      </c>
      <c r="E467" s="36"/>
      <c r="F467" s="218" t="s">
        <v>558</v>
      </c>
      <c r="G467" s="36"/>
      <c r="H467" s="36"/>
      <c r="I467" s="118"/>
      <c r="J467" s="36"/>
      <c r="K467" s="36"/>
      <c r="L467" s="39"/>
      <c r="M467" s="219"/>
      <c r="N467" s="220"/>
      <c r="O467" s="71"/>
      <c r="P467" s="71"/>
      <c r="Q467" s="71"/>
      <c r="R467" s="71"/>
      <c r="S467" s="71"/>
      <c r="T467" s="72"/>
      <c r="U467" s="34"/>
      <c r="V467" s="34"/>
      <c r="W467" s="34"/>
      <c r="X467" s="34"/>
      <c r="Y467" s="34"/>
      <c r="Z467" s="34"/>
      <c r="AA467" s="34"/>
      <c r="AB467" s="34"/>
      <c r="AC467" s="34"/>
      <c r="AD467" s="34"/>
      <c r="AE467" s="34"/>
      <c r="AT467" s="17" t="s">
        <v>138</v>
      </c>
      <c r="AU467" s="17" t="s">
        <v>82</v>
      </c>
    </row>
    <row r="468" spans="1:65" s="2" customFormat="1" ht="48.75">
      <c r="A468" s="34"/>
      <c r="B468" s="35"/>
      <c r="C468" s="36"/>
      <c r="D468" s="217" t="s">
        <v>140</v>
      </c>
      <c r="E468" s="36"/>
      <c r="F468" s="221" t="s">
        <v>552</v>
      </c>
      <c r="G468" s="36"/>
      <c r="H468" s="36"/>
      <c r="I468" s="118"/>
      <c r="J468" s="36"/>
      <c r="K468" s="36"/>
      <c r="L468" s="39"/>
      <c r="M468" s="219"/>
      <c r="N468" s="220"/>
      <c r="O468" s="71"/>
      <c r="P468" s="71"/>
      <c r="Q468" s="71"/>
      <c r="R468" s="71"/>
      <c r="S468" s="71"/>
      <c r="T468" s="72"/>
      <c r="U468" s="34"/>
      <c r="V468" s="34"/>
      <c r="W468" s="34"/>
      <c r="X468" s="34"/>
      <c r="Y468" s="34"/>
      <c r="Z468" s="34"/>
      <c r="AA468" s="34"/>
      <c r="AB468" s="34"/>
      <c r="AC468" s="34"/>
      <c r="AD468" s="34"/>
      <c r="AE468" s="34"/>
      <c r="AT468" s="17" t="s">
        <v>140</v>
      </c>
      <c r="AU468" s="17" t="s">
        <v>82</v>
      </c>
    </row>
    <row r="469" spans="1:65" s="13" customFormat="1">
      <c r="B469" s="222"/>
      <c r="C469" s="223"/>
      <c r="D469" s="217" t="s">
        <v>142</v>
      </c>
      <c r="E469" s="224" t="s">
        <v>1</v>
      </c>
      <c r="F469" s="225" t="s">
        <v>545</v>
      </c>
      <c r="G469" s="223"/>
      <c r="H469" s="224" t="s">
        <v>1</v>
      </c>
      <c r="I469" s="226"/>
      <c r="J469" s="223"/>
      <c r="K469" s="223"/>
      <c r="L469" s="227"/>
      <c r="M469" s="228"/>
      <c r="N469" s="229"/>
      <c r="O469" s="229"/>
      <c r="P469" s="229"/>
      <c r="Q469" s="229"/>
      <c r="R469" s="229"/>
      <c r="S469" s="229"/>
      <c r="T469" s="230"/>
      <c r="AT469" s="231" t="s">
        <v>142</v>
      </c>
      <c r="AU469" s="231" t="s">
        <v>82</v>
      </c>
      <c r="AV469" s="13" t="s">
        <v>80</v>
      </c>
      <c r="AW469" s="13" t="s">
        <v>30</v>
      </c>
      <c r="AX469" s="13" t="s">
        <v>73</v>
      </c>
      <c r="AY469" s="231" t="s">
        <v>129</v>
      </c>
    </row>
    <row r="470" spans="1:65" s="14" customFormat="1">
      <c r="B470" s="232"/>
      <c r="C470" s="233"/>
      <c r="D470" s="217" t="s">
        <v>142</v>
      </c>
      <c r="E470" s="234" t="s">
        <v>1</v>
      </c>
      <c r="F470" s="235" t="s">
        <v>559</v>
      </c>
      <c r="G470" s="233"/>
      <c r="H470" s="236">
        <v>8.8000000000000007</v>
      </c>
      <c r="I470" s="237"/>
      <c r="J470" s="233"/>
      <c r="K470" s="233"/>
      <c r="L470" s="238"/>
      <c r="M470" s="239"/>
      <c r="N470" s="240"/>
      <c r="O470" s="240"/>
      <c r="P470" s="240"/>
      <c r="Q470" s="240"/>
      <c r="R470" s="240"/>
      <c r="S470" s="240"/>
      <c r="T470" s="241"/>
      <c r="AT470" s="242" t="s">
        <v>142</v>
      </c>
      <c r="AU470" s="242" t="s">
        <v>82</v>
      </c>
      <c r="AV470" s="14" t="s">
        <v>82</v>
      </c>
      <c r="AW470" s="14" t="s">
        <v>30</v>
      </c>
      <c r="AX470" s="14" t="s">
        <v>80</v>
      </c>
      <c r="AY470" s="242" t="s">
        <v>129</v>
      </c>
    </row>
    <row r="471" spans="1:65" s="2" customFormat="1" ht="21.75" customHeight="1">
      <c r="A471" s="34"/>
      <c r="B471" s="35"/>
      <c r="C471" s="204" t="s">
        <v>560</v>
      </c>
      <c r="D471" s="204" t="s">
        <v>131</v>
      </c>
      <c r="E471" s="205" t="s">
        <v>561</v>
      </c>
      <c r="F471" s="206" t="s">
        <v>562</v>
      </c>
      <c r="G471" s="207" t="s">
        <v>269</v>
      </c>
      <c r="H471" s="208">
        <v>33</v>
      </c>
      <c r="I471" s="209"/>
      <c r="J471" s="210">
        <f>ROUND(I471*H471,2)</f>
        <v>0</v>
      </c>
      <c r="K471" s="206" t="s">
        <v>135</v>
      </c>
      <c r="L471" s="39"/>
      <c r="M471" s="211" t="s">
        <v>1</v>
      </c>
      <c r="N471" s="212" t="s">
        <v>38</v>
      </c>
      <c r="O471" s="71"/>
      <c r="P471" s="213">
        <f>O471*H471</f>
        <v>0</v>
      </c>
      <c r="Q471" s="213">
        <v>7.2999999999999996E-4</v>
      </c>
      <c r="R471" s="213">
        <f>Q471*H471</f>
        <v>2.409E-2</v>
      </c>
      <c r="S471" s="213">
        <v>0</v>
      </c>
      <c r="T471" s="214">
        <f>S471*H471</f>
        <v>0</v>
      </c>
      <c r="U471" s="34"/>
      <c r="V471" s="34"/>
      <c r="W471" s="34"/>
      <c r="X471" s="34"/>
      <c r="Y471" s="34"/>
      <c r="Z471" s="34"/>
      <c r="AA471" s="34"/>
      <c r="AB471" s="34"/>
      <c r="AC471" s="34"/>
      <c r="AD471" s="34"/>
      <c r="AE471" s="34"/>
      <c r="AR471" s="215" t="s">
        <v>259</v>
      </c>
      <c r="AT471" s="215" t="s">
        <v>131</v>
      </c>
      <c r="AU471" s="215" t="s">
        <v>82</v>
      </c>
      <c r="AY471" s="17" t="s">
        <v>129</v>
      </c>
      <c r="BE471" s="216">
        <f>IF(N471="základní",J471,0)</f>
        <v>0</v>
      </c>
      <c r="BF471" s="216">
        <f>IF(N471="snížená",J471,0)</f>
        <v>0</v>
      </c>
      <c r="BG471" s="216">
        <f>IF(N471="zákl. přenesená",J471,0)</f>
        <v>0</v>
      </c>
      <c r="BH471" s="216">
        <f>IF(N471="sníž. přenesená",J471,0)</f>
        <v>0</v>
      </c>
      <c r="BI471" s="216">
        <f>IF(N471="nulová",J471,0)</f>
        <v>0</v>
      </c>
      <c r="BJ471" s="17" t="s">
        <v>80</v>
      </c>
      <c r="BK471" s="216">
        <f>ROUND(I471*H471,2)</f>
        <v>0</v>
      </c>
      <c r="BL471" s="17" t="s">
        <v>259</v>
      </c>
      <c r="BM471" s="215" t="s">
        <v>563</v>
      </c>
    </row>
    <row r="472" spans="1:65" s="2" customFormat="1" ht="19.5">
      <c r="A472" s="34"/>
      <c r="B472" s="35"/>
      <c r="C472" s="36"/>
      <c r="D472" s="217" t="s">
        <v>138</v>
      </c>
      <c r="E472" s="36"/>
      <c r="F472" s="218" t="s">
        <v>564</v>
      </c>
      <c r="G472" s="36"/>
      <c r="H472" s="36"/>
      <c r="I472" s="118"/>
      <c r="J472" s="36"/>
      <c r="K472" s="36"/>
      <c r="L472" s="39"/>
      <c r="M472" s="219"/>
      <c r="N472" s="220"/>
      <c r="O472" s="71"/>
      <c r="P472" s="71"/>
      <c r="Q472" s="71"/>
      <c r="R472" s="71"/>
      <c r="S472" s="71"/>
      <c r="T472" s="72"/>
      <c r="U472" s="34"/>
      <c r="V472" s="34"/>
      <c r="W472" s="34"/>
      <c r="X472" s="34"/>
      <c r="Y472" s="34"/>
      <c r="Z472" s="34"/>
      <c r="AA472" s="34"/>
      <c r="AB472" s="34"/>
      <c r="AC472" s="34"/>
      <c r="AD472" s="34"/>
      <c r="AE472" s="34"/>
      <c r="AT472" s="17" t="s">
        <v>138</v>
      </c>
      <c r="AU472" s="17" t="s">
        <v>82</v>
      </c>
    </row>
    <row r="473" spans="1:65" s="2" customFormat="1" ht="48.75">
      <c r="A473" s="34"/>
      <c r="B473" s="35"/>
      <c r="C473" s="36"/>
      <c r="D473" s="217" t="s">
        <v>140</v>
      </c>
      <c r="E473" s="36"/>
      <c r="F473" s="221" t="s">
        <v>552</v>
      </c>
      <c r="G473" s="36"/>
      <c r="H473" s="36"/>
      <c r="I473" s="118"/>
      <c r="J473" s="36"/>
      <c r="K473" s="36"/>
      <c r="L473" s="39"/>
      <c r="M473" s="219"/>
      <c r="N473" s="220"/>
      <c r="O473" s="71"/>
      <c r="P473" s="71"/>
      <c r="Q473" s="71"/>
      <c r="R473" s="71"/>
      <c r="S473" s="71"/>
      <c r="T473" s="72"/>
      <c r="U473" s="34"/>
      <c r="V473" s="34"/>
      <c r="W473" s="34"/>
      <c r="X473" s="34"/>
      <c r="Y473" s="34"/>
      <c r="Z473" s="34"/>
      <c r="AA473" s="34"/>
      <c r="AB473" s="34"/>
      <c r="AC473" s="34"/>
      <c r="AD473" s="34"/>
      <c r="AE473" s="34"/>
      <c r="AT473" s="17" t="s">
        <v>140</v>
      </c>
      <c r="AU473" s="17" t="s">
        <v>82</v>
      </c>
    </row>
    <row r="474" spans="1:65" s="13" customFormat="1">
      <c r="B474" s="222"/>
      <c r="C474" s="223"/>
      <c r="D474" s="217" t="s">
        <v>142</v>
      </c>
      <c r="E474" s="224" t="s">
        <v>1</v>
      </c>
      <c r="F474" s="225" t="s">
        <v>545</v>
      </c>
      <c r="G474" s="223"/>
      <c r="H474" s="224" t="s">
        <v>1</v>
      </c>
      <c r="I474" s="226"/>
      <c r="J474" s="223"/>
      <c r="K474" s="223"/>
      <c r="L474" s="227"/>
      <c r="M474" s="228"/>
      <c r="N474" s="229"/>
      <c r="O474" s="229"/>
      <c r="P474" s="229"/>
      <c r="Q474" s="229"/>
      <c r="R474" s="229"/>
      <c r="S474" s="229"/>
      <c r="T474" s="230"/>
      <c r="AT474" s="231" t="s">
        <v>142</v>
      </c>
      <c r="AU474" s="231" t="s">
        <v>82</v>
      </c>
      <c r="AV474" s="13" t="s">
        <v>80</v>
      </c>
      <c r="AW474" s="13" t="s">
        <v>30</v>
      </c>
      <c r="AX474" s="13" t="s">
        <v>73</v>
      </c>
      <c r="AY474" s="231" t="s">
        <v>129</v>
      </c>
    </row>
    <row r="475" spans="1:65" s="14" customFormat="1">
      <c r="B475" s="232"/>
      <c r="C475" s="233"/>
      <c r="D475" s="217" t="s">
        <v>142</v>
      </c>
      <c r="E475" s="234" t="s">
        <v>1</v>
      </c>
      <c r="F475" s="235" t="s">
        <v>378</v>
      </c>
      <c r="G475" s="233"/>
      <c r="H475" s="236">
        <v>33</v>
      </c>
      <c r="I475" s="237"/>
      <c r="J475" s="233"/>
      <c r="K475" s="233"/>
      <c r="L475" s="238"/>
      <c r="M475" s="239"/>
      <c r="N475" s="240"/>
      <c r="O475" s="240"/>
      <c r="P475" s="240"/>
      <c r="Q475" s="240"/>
      <c r="R475" s="240"/>
      <c r="S475" s="240"/>
      <c r="T475" s="241"/>
      <c r="AT475" s="242" t="s">
        <v>142</v>
      </c>
      <c r="AU475" s="242" t="s">
        <v>82</v>
      </c>
      <c r="AV475" s="14" t="s">
        <v>82</v>
      </c>
      <c r="AW475" s="14" t="s">
        <v>30</v>
      </c>
      <c r="AX475" s="14" t="s">
        <v>80</v>
      </c>
      <c r="AY475" s="242" t="s">
        <v>129</v>
      </c>
    </row>
    <row r="476" spans="1:65" s="2" customFormat="1" ht="21.75" customHeight="1">
      <c r="A476" s="34"/>
      <c r="B476" s="35"/>
      <c r="C476" s="204" t="s">
        <v>565</v>
      </c>
      <c r="D476" s="204" t="s">
        <v>131</v>
      </c>
      <c r="E476" s="205" t="s">
        <v>566</v>
      </c>
      <c r="F476" s="206" t="s">
        <v>567</v>
      </c>
      <c r="G476" s="207" t="s">
        <v>269</v>
      </c>
      <c r="H476" s="208">
        <v>33</v>
      </c>
      <c r="I476" s="209"/>
      <c r="J476" s="210">
        <f>ROUND(I476*H476,2)</f>
        <v>0</v>
      </c>
      <c r="K476" s="206" t="s">
        <v>135</v>
      </c>
      <c r="L476" s="39"/>
      <c r="M476" s="211" t="s">
        <v>1</v>
      </c>
      <c r="N476" s="212" t="s">
        <v>38</v>
      </c>
      <c r="O476" s="71"/>
      <c r="P476" s="213">
        <f>O476*H476</f>
        <v>0</v>
      </c>
      <c r="Q476" s="213">
        <v>1.9E-3</v>
      </c>
      <c r="R476" s="213">
        <f>Q476*H476</f>
        <v>6.2700000000000006E-2</v>
      </c>
      <c r="S476" s="213">
        <v>0</v>
      </c>
      <c r="T476" s="214">
        <f>S476*H476</f>
        <v>0</v>
      </c>
      <c r="U476" s="34"/>
      <c r="V476" s="34"/>
      <c r="W476" s="34"/>
      <c r="X476" s="34"/>
      <c r="Y476" s="34"/>
      <c r="Z476" s="34"/>
      <c r="AA476" s="34"/>
      <c r="AB476" s="34"/>
      <c r="AC476" s="34"/>
      <c r="AD476" s="34"/>
      <c r="AE476" s="34"/>
      <c r="AR476" s="215" t="s">
        <v>259</v>
      </c>
      <c r="AT476" s="215" t="s">
        <v>131</v>
      </c>
      <c r="AU476" s="215" t="s">
        <v>82</v>
      </c>
      <c r="AY476" s="17" t="s">
        <v>129</v>
      </c>
      <c r="BE476" s="216">
        <f>IF(N476="základní",J476,0)</f>
        <v>0</v>
      </c>
      <c r="BF476" s="216">
        <f>IF(N476="snížená",J476,0)</f>
        <v>0</v>
      </c>
      <c r="BG476" s="216">
        <f>IF(N476="zákl. přenesená",J476,0)</f>
        <v>0</v>
      </c>
      <c r="BH476" s="216">
        <f>IF(N476="sníž. přenesená",J476,0)</f>
        <v>0</v>
      </c>
      <c r="BI476" s="216">
        <f>IF(N476="nulová",J476,0)</f>
        <v>0</v>
      </c>
      <c r="BJ476" s="17" t="s">
        <v>80</v>
      </c>
      <c r="BK476" s="216">
        <f>ROUND(I476*H476,2)</f>
        <v>0</v>
      </c>
      <c r="BL476" s="17" t="s">
        <v>259</v>
      </c>
      <c r="BM476" s="215" t="s">
        <v>568</v>
      </c>
    </row>
    <row r="477" spans="1:65" s="2" customFormat="1" ht="19.5">
      <c r="A477" s="34"/>
      <c r="B477" s="35"/>
      <c r="C477" s="36"/>
      <c r="D477" s="217" t="s">
        <v>138</v>
      </c>
      <c r="E477" s="36"/>
      <c r="F477" s="218" t="s">
        <v>569</v>
      </c>
      <c r="G477" s="36"/>
      <c r="H477" s="36"/>
      <c r="I477" s="118"/>
      <c r="J477" s="36"/>
      <c r="K477" s="36"/>
      <c r="L477" s="39"/>
      <c r="M477" s="219"/>
      <c r="N477" s="220"/>
      <c r="O477" s="71"/>
      <c r="P477" s="71"/>
      <c r="Q477" s="71"/>
      <c r="R477" s="71"/>
      <c r="S477" s="71"/>
      <c r="T477" s="72"/>
      <c r="U477" s="34"/>
      <c r="V477" s="34"/>
      <c r="W477" s="34"/>
      <c r="X477" s="34"/>
      <c r="Y477" s="34"/>
      <c r="Z477" s="34"/>
      <c r="AA477" s="34"/>
      <c r="AB477" s="34"/>
      <c r="AC477" s="34"/>
      <c r="AD477" s="34"/>
      <c r="AE477" s="34"/>
      <c r="AT477" s="17" t="s">
        <v>138</v>
      </c>
      <c r="AU477" s="17" t="s">
        <v>82</v>
      </c>
    </row>
    <row r="478" spans="1:65" s="2" customFormat="1" ht="48.75">
      <c r="A478" s="34"/>
      <c r="B478" s="35"/>
      <c r="C478" s="36"/>
      <c r="D478" s="217" t="s">
        <v>140</v>
      </c>
      <c r="E478" s="36"/>
      <c r="F478" s="221" t="s">
        <v>552</v>
      </c>
      <c r="G478" s="36"/>
      <c r="H478" s="36"/>
      <c r="I478" s="118"/>
      <c r="J478" s="36"/>
      <c r="K478" s="36"/>
      <c r="L478" s="39"/>
      <c r="M478" s="219"/>
      <c r="N478" s="220"/>
      <c r="O478" s="71"/>
      <c r="P478" s="71"/>
      <c r="Q478" s="71"/>
      <c r="R478" s="71"/>
      <c r="S478" s="71"/>
      <c r="T478" s="72"/>
      <c r="U478" s="34"/>
      <c r="V478" s="34"/>
      <c r="W478" s="34"/>
      <c r="X478" s="34"/>
      <c r="Y478" s="34"/>
      <c r="Z478" s="34"/>
      <c r="AA478" s="34"/>
      <c r="AB478" s="34"/>
      <c r="AC478" s="34"/>
      <c r="AD478" s="34"/>
      <c r="AE478" s="34"/>
      <c r="AT478" s="17" t="s">
        <v>140</v>
      </c>
      <c r="AU478" s="17" t="s">
        <v>82</v>
      </c>
    </row>
    <row r="479" spans="1:65" s="13" customFormat="1" ht="22.5">
      <c r="B479" s="222"/>
      <c r="C479" s="223"/>
      <c r="D479" s="217" t="s">
        <v>142</v>
      </c>
      <c r="E479" s="224" t="s">
        <v>1</v>
      </c>
      <c r="F479" s="225" t="s">
        <v>570</v>
      </c>
      <c r="G479" s="223"/>
      <c r="H479" s="224" t="s">
        <v>1</v>
      </c>
      <c r="I479" s="226"/>
      <c r="J479" s="223"/>
      <c r="K479" s="223"/>
      <c r="L479" s="227"/>
      <c r="M479" s="228"/>
      <c r="N479" s="229"/>
      <c r="O479" s="229"/>
      <c r="P479" s="229"/>
      <c r="Q479" s="229"/>
      <c r="R479" s="229"/>
      <c r="S479" s="229"/>
      <c r="T479" s="230"/>
      <c r="AT479" s="231" t="s">
        <v>142</v>
      </c>
      <c r="AU479" s="231" t="s">
        <v>82</v>
      </c>
      <c r="AV479" s="13" t="s">
        <v>80</v>
      </c>
      <c r="AW479" s="13" t="s">
        <v>30</v>
      </c>
      <c r="AX479" s="13" t="s">
        <v>73</v>
      </c>
      <c r="AY479" s="231" t="s">
        <v>129</v>
      </c>
    </row>
    <row r="480" spans="1:65" s="14" customFormat="1">
      <c r="B480" s="232"/>
      <c r="C480" s="233"/>
      <c r="D480" s="217" t="s">
        <v>142</v>
      </c>
      <c r="E480" s="234" t="s">
        <v>1</v>
      </c>
      <c r="F480" s="235" t="s">
        <v>378</v>
      </c>
      <c r="G480" s="233"/>
      <c r="H480" s="236">
        <v>33</v>
      </c>
      <c r="I480" s="237"/>
      <c r="J480" s="233"/>
      <c r="K480" s="233"/>
      <c r="L480" s="238"/>
      <c r="M480" s="239"/>
      <c r="N480" s="240"/>
      <c r="O480" s="240"/>
      <c r="P480" s="240"/>
      <c r="Q480" s="240"/>
      <c r="R480" s="240"/>
      <c r="S480" s="240"/>
      <c r="T480" s="241"/>
      <c r="AT480" s="242" t="s">
        <v>142</v>
      </c>
      <c r="AU480" s="242" t="s">
        <v>82</v>
      </c>
      <c r="AV480" s="14" t="s">
        <v>82</v>
      </c>
      <c r="AW480" s="14" t="s">
        <v>30</v>
      </c>
      <c r="AX480" s="14" t="s">
        <v>80</v>
      </c>
      <c r="AY480" s="242" t="s">
        <v>129</v>
      </c>
    </row>
    <row r="481" spans="1:65" s="2" customFormat="1" ht="16.5" customHeight="1">
      <c r="A481" s="34"/>
      <c r="B481" s="35"/>
      <c r="C481" s="204" t="s">
        <v>571</v>
      </c>
      <c r="D481" s="204" t="s">
        <v>131</v>
      </c>
      <c r="E481" s="205" t="s">
        <v>572</v>
      </c>
      <c r="F481" s="206" t="s">
        <v>573</v>
      </c>
      <c r="G481" s="207" t="s">
        <v>269</v>
      </c>
      <c r="H481" s="208">
        <v>33</v>
      </c>
      <c r="I481" s="209"/>
      <c r="J481" s="210">
        <f>ROUND(I481*H481,2)</f>
        <v>0</v>
      </c>
      <c r="K481" s="206" t="s">
        <v>135</v>
      </c>
      <c r="L481" s="39"/>
      <c r="M481" s="211" t="s">
        <v>1</v>
      </c>
      <c r="N481" s="212" t="s">
        <v>38</v>
      </c>
      <c r="O481" s="71"/>
      <c r="P481" s="213">
        <f>O481*H481</f>
        <v>0</v>
      </c>
      <c r="Q481" s="213">
        <v>9.1E-4</v>
      </c>
      <c r="R481" s="213">
        <f>Q481*H481</f>
        <v>3.0030000000000001E-2</v>
      </c>
      <c r="S481" s="213">
        <v>0</v>
      </c>
      <c r="T481" s="214">
        <f>S481*H481</f>
        <v>0</v>
      </c>
      <c r="U481" s="34"/>
      <c r="V481" s="34"/>
      <c r="W481" s="34"/>
      <c r="X481" s="34"/>
      <c r="Y481" s="34"/>
      <c r="Z481" s="34"/>
      <c r="AA481" s="34"/>
      <c r="AB481" s="34"/>
      <c r="AC481" s="34"/>
      <c r="AD481" s="34"/>
      <c r="AE481" s="34"/>
      <c r="AR481" s="215" t="s">
        <v>259</v>
      </c>
      <c r="AT481" s="215" t="s">
        <v>131</v>
      </c>
      <c r="AU481" s="215" t="s">
        <v>82</v>
      </c>
      <c r="AY481" s="17" t="s">
        <v>129</v>
      </c>
      <c r="BE481" s="216">
        <f>IF(N481="základní",J481,0)</f>
        <v>0</v>
      </c>
      <c r="BF481" s="216">
        <f>IF(N481="snížená",J481,0)</f>
        <v>0</v>
      </c>
      <c r="BG481" s="216">
        <f>IF(N481="zákl. přenesená",J481,0)</f>
        <v>0</v>
      </c>
      <c r="BH481" s="216">
        <f>IF(N481="sníž. přenesená",J481,0)</f>
        <v>0</v>
      </c>
      <c r="BI481" s="216">
        <f>IF(N481="nulová",J481,0)</f>
        <v>0</v>
      </c>
      <c r="BJ481" s="17" t="s">
        <v>80</v>
      </c>
      <c r="BK481" s="216">
        <f>ROUND(I481*H481,2)</f>
        <v>0</v>
      </c>
      <c r="BL481" s="17" t="s">
        <v>259</v>
      </c>
      <c r="BM481" s="215" t="s">
        <v>574</v>
      </c>
    </row>
    <row r="482" spans="1:65" s="2" customFormat="1" ht="19.5">
      <c r="A482" s="34"/>
      <c r="B482" s="35"/>
      <c r="C482" s="36"/>
      <c r="D482" s="217" t="s">
        <v>138</v>
      </c>
      <c r="E482" s="36"/>
      <c r="F482" s="218" t="s">
        <v>575</v>
      </c>
      <c r="G482" s="36"/>
      <c r="H482" s="36"/>
      <c r="I482" s="118"/>
      <c r="J482" s="36"/>
      <c r="K482" s="36"/>
      <c r="L482" s="39"/>
      <c r="M482" s="219"/>
      <c r="N482" s="220"/>
      <c r="O482" s="71"/>
      <c r="P482" s="71"/>
      <c r="Q482" s="71"/>
      <c r="R482" s="71"/>
      <c r="S482" s="71"/>
      <c r="T482" s="72"/>
      <c r="U482" s="34"/>
      <c r="V482" s="34"/>
      <c r="W482" s="34"/>
      <c r="X482" s="34"/>
      <c r="Y482" s="34"/>
      <c r="Z482" s="34"/>
      <c r="AA482" s="34"/>
      <c r="AB482" s="34"/>
      <c r="AC482" s="34"/>
      <c r="AD482" s="34"/>
      <c r="AE482" s="34"/>
      <c r="AT482" s="17" t="s">
        <v>138</v>
      </c>
      <c r="AU482" s="17" t="s">
        <v>82</v>
      </c>
    </row>
    <row r="483" spans="1:65" s="13" customFormat="1">
      <c r="B483" s="222"/>
      <c r="C483" s="223"/>
      <c r="D483" s="217" t="s">
        <v>142</v>
      </c>
      <c r="E483" s="224" t="s">
        <v>1</v>
      </c>
      <c r="F483" s="225" t="s">
        <v>545</v>
      </c>
      <c r="G483" s="223"/>
      <c r="H483" s="224" t="s">
        <v>1</v>
      </c>
      <c r="I483" s="226"/>
      <c r="J483" s="223"/>
      <c r="K483" s="223"/>
      <c r="L483" s="227"/>
      <c r="M483" s="228"/>
      <c r="N483" s="229"/>
      <c r="O483" s="229"/>
      <c r="P483" s="229"/>
      <c r="Q483" s="229"/>
      <c r="R483" s="229"/>
      <c r="S483" s="229"/>
      <c r="T483" s="230"/>
      <c r="AT483" s="231" t="s">
        <v>142</v>
      </c>
      <c r="AU483" s="231" t="s">
        <v>82</v>
      </c>
      <c r="AV483" s="13" t="s">
        <v>80</v>
      </c>
      <c r="AW483" s="13" t="s">
        <v>30</v>
      </c>
      <c r="AX483" s="13" t="s">
        <v>73</v>
      </c>
      <c r="AY483" s="231" t="s">
        <v>129</v>
      </c>
    </row>
    <row r="484" spans="1:65" s="13" customFormat="1">
      <c r="B484" s="222"/>
      <c r="C484" s="223"/>
      <c r="D484" s="217" t="s">
        <v>142</v>
      </c>
      <c r="E484" s="224" t="s">
        <v>1</v>
      </c>
      <c r="F484" s="225" t="s">
        <v>576</v>
      </c>
      <c r="G484" s="223"/>
      <c r="H484" s="224" t="s">
        <v>1</v>
      </c>
      <c r="I484" s="226"/>
      <c r="J484" s="223"/>
      <c r="K484" s="223"/>
      <c r="L484" s="227"/>
      <c r="M484" s="228"/>
      <c r="N484" s="229"/>
      <c r="O484" s="229"/>
      <c r="P484" s="229"/>
      <c r="Q484" s="229"/>
      <c r="R484" s="229"/>
      <c r="S484" s="229"/>
      <c r="T484" s="230"/>
      <c r="AT484" s="231" t="s">
        <v>142</v>
      </c>
      <c r="AU484" s="231" t="s">
        <v>82</v>
      </c>
      <c r="AV484" s="13" t="s">
        <v>80</v>
      </c>
      <c r="AW484" s="13" t="s">
        <v>30</v>
      </c>
      <c r="AX484" s="13" t="s">
        <v>73</v>
      </c>
      <c r="AY484" s="231" t="s">
        <v>129</v>
      </c>
    </row>
    <row r="485" spans="1:65" s="14" customFormat="1">
      <c r="B485" s="232"/>
      <c r="C485" s="233"/>
      <c r="D485" s="217" t="s">
        <v>142</v>
      </c>
      <c r="E485" s="234" t="s">
        <v>1</v>
      </c>
      <c r="F485" s="235" t="s">
        <v>378</v>
      </c>
      <c r="G485" s="233"/>
      <c r="H485" s="236">
        <v>33</v>
      </c>
      <c r="I485" s="237"/>
      <c r="J485" s="233"/>
      <c r="K485" s="233"/>
      <c r="L485" s="238"/>
      <c r="M485" s="239"/>
      <c r="N485" s="240"/>
      <c r="O485" s="240"/>
      <c r="P485" s="240"/>
      <c r="Q485" s="240"/>
      <c r="R485" s="240"/>
      <c r="S485" s="240"/>
      <c r="T485" s="241"/>
      <c r="AT485" s="242" t="s">
        <v>142</v>
      </c>
      <c r="AU485" s="242" t="s">
        <v>82</v>
      </c>
      <c r="AV485" s="14" t="s">
        <v>82</v>
      </c>
      <c r="AW485" s="14" t="s">
        <v>30</v>
      </c>
      <c r="AX485" s="14" t="s">
        <v>80</v>
      </c>
      <c r="AY485" s="242" t="s">
        <v>129</v>
      </c>
    </row>
    <row r="486" spans="1:65" s="2" customFormat="1" ht="21.75" customHeight="1">
      <c r="A486" s="34"/>
      <c r="B486" s="35"/>
      <c r="C486" s="204" t="s">
        <v>577</v>
      </c>
      <c r="D486" s="204" t="s">
        <v>131</v>
      </c>
      <c r="E486" s="205" t="s">
        <v>578</v>
      </c>
      <c r="F486" s="206" t="s">
        <v>579</v>
      </c>
      <c r="G486" s="207" t="s">
        <v>322</v>
      </c>
      <c r="H486" s="208">
        <v>4</v>
      </c>
      <c r="I486" s="209"/>
      <c r="J486" s="210">
        <f>ROUND(I486*H486,2)</f>
        <v>0</v>
      </c>
      <c r="K486" s="206" t="s">
        <v>135</v>
      </c>
      <c r="L486" s="39"/>
      <c r="M486" s="211" t="s">
        <v>1</v>
      </c>
      <c r="N486" s="212" t="s">
        <v>38</v>
      </c>
      <c r="O486" s="71"/>
      <c r="P486" s="213">
        <f>O486*H486</f>
        <v>0</v>
      </c>
      <c r="Q486" s="213">
        <v>3.3E-4</v>
      </c>
      <c r="R486" s="213">
        <f>Q486*H486</f>
        <v>1.32E-3</v>
      </c>
      <c r="S486" s="213">
        <v>0</v>
      </c>
      <c r="T486" s="214">
        <f>S486*H486</f>
        <v>0</v>
      </c>
      <c r="U486" s="34"/>
      <c r="V486" s="34"/>
      <c r="W486" s="34"/>
      <c r="X486" s="34"/>
      <c r="Y486" s="34"/>
      <c r="Z486" s="34"/>
      <c r="AA486" s="34"/>
      <c r="AB486" s="34"/>
      <c r="AC486" s="34"/>
      <c r="AD486" s="34"/>
      <c r="AE486" s="34"/>
      <c r="AR486" s="215" t="s">
        <v>259</v>
      </c>
      <c r="AT486" s="215" t="s">
        <v>131</v>
      </c>
      <c r="AU486" s="215" t="s">
        <v>82</v>
      </c>
      <c r="AY486" s="17" t="s">
        <v>129</v>
      </c>
      <c r="BE486" s="216">
        <f>IF(N486="základní",J486,0)</f>
        <v>0</v>
      </c>
      <c r="BF486" s="216">
        <f>IF(N486="snížená",J486,0)</f>
        <v>0</v>
      </c>
      <c r="BG486" s="216">
        <f>IF(N486="zákl. přenesená",J486,0)</f>
        <v>0</v>
      </c>
      <c r="BH486" s="216">
        <f>IF(N486="sníž. přenesená",J486,0)</f>
        <v>0</v>
      </c>
      <c r="BI486" s="216">
        <f>IF(N486="nulová",J486,0)</f>
        <v>0</v>
      </c>
      <c r="BJ486" s="17" t="s">
        <v>80</v>
      </c>
      <c r="BK486" s="216">
        <f>ROUND(I486*H486,2)</f>
        <v>0</v>
      </c>
      <c r="BL486" s="17" t="s">
        <v>259</v>
      </c>
      <c r="BM486" s="215" t="s">
        <v>580</v>
      </c>
    </row>
    <row r="487" spans="1:65" s="2" customFormat="1" ht="19.5">
      <c r="A487" s="34"/>
      <c r="B487" s="35"/>
      <c r="C487" s="36"/>
      <c r="D487" s="217" t="s">
        <v>138</v>
      </c>
      <c r="E487" s="36"/>
      <c r="F487" s="218" t="s">
        <v>581</v>
      </c>
      <c r="G487" s="36"/>
      <c r="H487" s="36"/>
      <c r="I487" s="118"/>
      <c r="J487" s="36"/>
      <c r="K487" s="36"/>
      <c r="L487" s="39"/>
      <c r="M487" s="219"/>
      <c r="N487" s="220"/>
      <c r="O487" s="71"/>
      <c r="P487" s="71"/>
      <c r="Q487" s="71"/>
      <c r="R487" s="71"/>
      <c r="S487" s="71"/>
      <c r="T487" s="72"/>
      <c r="U487" s="34"/>
      <c r="V487" s="34"/>
      <c r="W487" s="34"/>
      <c r="X487" s="34"/>
      <c r="Y487" s="34"/>
      <c r="Z487" s="34"/>
      <c r="AA487" s="34"/>
      <c r="AB487" s="34"/>
      <c r="AC487" s="34"/>
      <c r="AD487" s="34"/>
      <c r="AE487" s="34"/>
      <c r="AT487" s="17" t="s">
        <v>138</v>
      </c>
      <c r="AU487" s="17" t="s">
        <v>82</v>
      </c>
    </row>
    <row r="488" spans="1:65" s="13" customFormat="1">
      <c r="B488" s="222"/>
      <c r="C488" s="223"/>
      <c r="D488" s="217" t="s">
        <v>142</v>
      </c>
      <c r="E488" s="224" t="s">
        <v>1</v>
      </c>
      <c r="F488" s="225" t="s">
        <v>582</v>
      </c>
      <c r="G488" s="223"/>
      <c r="H488" s="224" t="s">
        <v>1</v>
      </c>
      <c r="I488" s="226"/>
      <c r="J488" s="223"/>
      <c r="K488" s="223"/>
      <c r="L488" s="227"/>
      <c r="M488" s="228"/>
      <c r="N488" s="229"/>
      <c r="O488" s="229"/>
      <c r="P488" s="229"/>
      <c r="Q488" s="229"/>
      <c r="R488" s="229"/>
      <c r="S488" s="229"/>
      <c r="T488" s="230"/>
      <c r="AT488" s="231" t="s">
        <v>142</v>
      </c>
      <c r="AU488" s="231" t="s">
        <v>82</v>
      </c>
      <c r="AV488" s="13" t="s">
        <v>80</v>
      </c>
      <c r="AW488" s="13" t="s">
        <v>30</v>
      </c>
      <c r="AX488" s="13" t="s">
        <v>73</v>
      </c>
      <c r="AY488" s="231" t="s">
        <v>129</v>
      </c>
    </row>
    <row r="489" spans="1:65" s="14" customFormat="1">
      <c r="B489" s="232"/>
      <c r="C489" s="233"/>
      <c r="D489" s="217" t="s">
        <v>142</v>
      </c>
      <c r="E489" s="234" t="s">
        <v>1</v>
      </c>
      <c r="F489" s="235" t="s">
        <v>136</v>
      </c>
      <c r="G489" s="233"/>
      <c r="H489" s="236">
        <v>4</v>
      </c>
      <c r="I489" s="237"/>
      <c r="J489" s="233"/>
      <c r="K489" s="233"/>
      <c r="L489" s="238"/>
      <c r="M489" s="239"/>
      <c r="N489" s="240"/>
      <c r="O489" s="240"/>
      <c r="P489" s="240"/>
      <c r="Q489" s="240"/>
      <c r="R489" s="240"/>
      <c r="S489" s="240"/>
      <c r="T489" s="241"/>
      <c r="AT489" s="242" t="s">
        <v>142</v>
      </c>
      <c r="AU489" s="242" t="s">
        <v>82</v>
      </c>
      <c r="AV489" s="14" t="s">
        <v>82</v>
      </c>
      <c r="AW489" s="14" t="s">
        <v>30</v>
      </c>
      <c r="AX489" s="14" t="s">
        <v>80</v>
      </c>
      <c r="AY489" s="242" t="s">
        <v>129</v>
      </c>
    </row>
    <row r="490" spans="1:65" s="2" customFormat="1" ht="21.75" customHeight="1">
      <c r="A490" s="34"/>
      <c r="B490" s="35"/>
      <c r="C490" s="204" t="s">
        <v>583</v>
      </c>
      <c r="D490" s="204" t="s">
        <v>131</v>
      </c>
      <c r="E490" s="205" t="s">
        <v>584</v>
      </c>
      <c r="F490" s="206" t="s">
        <v>585</v>
      </c>
      <c r="G490" s="207" t="s">
        <v>322</v>
      </c>
      <c r="H490" s="208">
        <v>2</v>
      </c>
      <c r="I490" s="209"/>
      <c r="J490" s="210">
        <f>ROUND(I490*H490,2)</f>
        <v>0</v>
      </c>
      <c r="K490" s="206" t="s">
        <v>135</v>
      </c>
      <c r="L490" s="39"/>
      <c r="M490" s="211" t="s">
        <v>1</v>
      </c>
      <c r="N490" s="212" t="s">
        <v>38</v>
      </c>
      <c r="O490" s="71"/>
      <c r="P490" s="213">
        <f>O490*H490</f>
        <v>0</v>
      </c>
      <c r="Q490" s="213">
        <v>1.9000000000000001E-4</v>
      </c>
      <c r="R490" s="213">
        <f>Q490*H490</f>
        <v>3.8000000000000002E-4</v>
      </c>
      <c r="S490" s="213">
        <v>0</v>
      </c>
      <c r="T490" s="214">
        <f>S490*H490</f>
        <v>0</v>
      </c>
      <c r="U490" s="34"/>
      <c r="V490" s="34"/>
      <c r="W490" s="34"/>
      <c r="X490" s="34"/>
      <c r="Y490" s="34"/>
      <c r="Z490" s="34"/>
      <c r="AA490" s="34"/>
      <c r="AB490" s="34"/>
      <c r="AC490" s="34"/>
      <c r="AD490" s="34"/>
      <c r="AE490" s="34"/>
      <c r="AR490" s="215" t="s">
        <v>259</v>
      </c>
      <c r="AT490" s="215" t="s">
        <v>131</v>
      </c>
      <c r="AU490" s="215" t="s">
        <v>82</v>
      </c>
      <c r="AY490" s="17" t="s">
        <v>129</v>
      </c>
      <c r="BE490" s="216">
        <f>IF(N490="základní",J490,0)</f>
        <v>0</v>
      </c>
      <c r="BF490" s="216">
        <f>IF(N490="snížená",J490,0)</f>
        <v>0</v>
      </c>
      <c r="BG490" s="216">
        <f>IF(N490="zákl. přenesená",J490,0)</f>
        <v>0</v>
      </c>
      <c r="BH490" s="216">
        <f>IF(N490="sníž. přenesená",J490,0)</f>
        <v>0</v>
      </c>
      <c r="BI490" s="216">
        <f>IF(N490="nulová",J490,0)</f>
        <v>0</v>
      </c>
      <c r="BJ490" s="17" t="s">
        <v>80</v>
      </c>
      <c r="BK490" s="216">
        <f>ROUND(I490*H490,2)</f>
        <v>0</v>
      </c>
      <c r="BL490" s="17" t="s">
        <v>259</v>
      </c>
      <c r="BM490" s="215" t="s">
        <v>586</v>
      </c>
    </row>
    <row r="491" spans="1:65" s="2" customFormat="1" ht="19.5">
      <c r="A491" s="34"/>
      <c r="B491" s="35"/>
      <c r="C491" s="36"/>
      <c r="D491" s="217" t="s">
        <v>138</v>
      </c>
      <c r="E491" s="36"/>
      <c r="F491" s="218" t="s">
        <v>587</v>
      </c>
      <c r="G491" s="36"/>
      <c r="H491" s="36"/>
      <c r="I491" s="118"/>
      <c r="J491" s="36"/>
      <c r="K491" s="36"/>
      <c r="L491" s="39"/>
      <c r="M491" s="219"/>
      <c r="N491" s="220"/>
      <c r="O491" s="71"/>
      <c r="P491" s="71"/>
      <c r="Q491" s="71"/>
      <c r="R491" s="71"/>
      <c r="S491" s="71"/>
      <c r="T491" s="72"/>
      <c r="U491" s="34"/>
      <c r="V491" s="34"/>
      <c r="W491" s="34"/>
      <c r="X491" s="34"/>
      <c r="Y491" s="34"/>
      <c r="Z491" s="34"/>
      <c r="AA491" s="34"/>
      <c r="AB491" s="34"/>
      <c r="AC491" s="34"/>
      <c r="AD491" s="34"/>
      <c r="AE491" s="34"/>
      <c r="AT491" s="17" t="s">
        <v>138</v>
      </c>
      <c r="AU491" s="17" t="s">
        <v>82</v>
      </c>
    </row>
    <row r="492" spans="1:65" s="13" customFormat="1">
      <c r="B492" s="222"/>
      <c r="C492" s="223"/>
      <c r="D492" s="217" t="s">
        <v>142</v>
      </c>
      <c r="E492" s="224" t="s">
        <v>1</v>
      </c>
      <c r="F492" s="225" t="s">
        <v>545</v>
      </c>
      <c r="G492" s="223"/>
      <c r="H492" s="224" t="s">
        <v>1</v>
      </c>
      <c r="I492" s="226"/>
      <c r="J492" s="223"/>
      <c r="K492" s="223"/>
      <c r="L492" s="227"/>
      <c r="M492" s="228"/>
      <c r="N492" s="229"/>
      <c r="O492" s="229"/>
      <c r="P492" s="229"/>
      <c r="Q492" s="229"/>
      <c r="R492" s="229"/>
      <c r="S492" s="229"/>
      <c r="T492" s="230"/>
      <c r="AT492" s="231" t="s">
        <v>142</v>
      </c>
      <c r="AU492" s="231" t="s">
        <v>82</v>
      </c>
      <c r="AV492" s="13" t="s">
        <v>80</v>
      </c>
      <c r="AW492" s="13" t="s">
        <v>30</v>
      </c>
      <c r="AX492" s="13" t="s">
        <v>73</v>
      </c>
      <c r="AY492" s="231" t="s">
        <v>129</v>
      </c>
    </row>
    <row r="493" spans="1:65" s="13" customFormat="1">
      <c r="B493" s="222"/>
      <c r="C493" s="223"/>
      <c r="D493" s="217" t="s">
        <v>142</v>
      </c>
      <c r="E493" s="224" t="s">
        <v>1</v>
      </c>
      <c r="F493" s="225" t="s">
        <v>588</v>
      </c>
      <c r="G493" s="223"/>
      <c r="H493" s="224" t="s">
        <v>1</v>
      </c>
      <c r="I493" s="226"/>
      <c r="J493" s="223"/>
      <c r="K493" s="223"/>
      <c r="L493" s="227"/>
      <c r="M493" s="228"/>
      <c r="N493" s="229"/>
      <c r="O493" s="229"/>
      <c r="P493" s="229"/>
      <c r="Q493" s="229"/>
      <c r="R493" s="229"/>
      <c r="S493" s="229"/>
      <c r="T493" s="230"/>
      <c r="AT493" s="231" t="s">
        <v>142</v>
      </c>
      <c r="AU493" s="231" t="s">
        <v>82</v>
      </c>
      <c r="AV493" s="13" t="s">
        <v>80</v>
      </c>
      <c r="AW493" s="13" t="s">
        <v>30</v>
      </c>
      <c r="AX493" s="13" t="s">
        <v>73</v>
      </c>
      <c r="AY493" s="231" t="s">
        <v>129</v>
      </c>
    </row>
    <row r="494" spans="1:65" s="14" customFormat="1">
      <c r="B494" s="232"/>
      <c r="C494" s="233"/>
      <c r="D494" s="217" t="s">
        <v>142</v>
      </c>
      <c r="E494" s="234" t="s">
        <v>1</v>
      </c>
      <c r="F494" s="235" t="s">
        <v>82</v>
      </c>
      <c r="G494" s="233"/>
      <c r="H494" s="236">
        <v>2</v>
      </c>
      <c r="I494" s="237"/>
      <c r="J494" s="233"/>
      <c r="K494" s="233"/>
      <c r="L494" s="238"/>
      <c r="M494" s="239"/>
      <c r="N494" s="240"/>
      <c r="O494" s="240"/>
      <c r="P494" s="240"/>
      <c r="Q494" s="240"/>
      <c r="R494" s="240"/>
      <c r="S494" s="240"/>
      <c r="T494" s="241"/>
      <c r="AT494" s="242" t="s">
        <v>142</v>
      </c>
      <c r="AU494" s="242" t="s">
        <v>82</v>
      </c>
      <c r="AV494" s="14" t="s">
        <v>82</v>
      </c>
      <c r="AW494" s="14" t="s">
        <v>30</v>
      </c>
      <c r="AX494" s="14" t="s">
        <v>80</v>
      </c>
      <c r="AY494" s="242" t="s">
        <v>129</v>
      </c>
    </row>
    <row r="495" spans="1:65" s="2" customFormat="1" ht="21.75" customHeight="1">
      <c r="A495" s="34"/>
      <c r="B495" s="35"/>
      <c r="C495" s="204" t="s">
        <v>589</v>
      </c>
      <c r="D495" s="204" t="s">
        <v>131</v>
      </c>
      <c r="E495" s="205" t="s">
        <v>590</v>
      </c>
      <c r="F495" s="206" t="s">
        <v>591</v>
      </c>
      <c r="G495" s="207" t="s">
        <v>269</v>
      </c>
      <c r="H495" s="208">
        <v>0.66</v>
      </c>
      <c r="I495" s="209"/>
      <c r="J495" s="210">
        <f>ROUND(I495*H495,2)</f>
        <v>0</v>
      </c>
      <c r="K495" s="206" t="s">
        <v>135</v>
      </c>
      <c r="L495" s="39"/>
      <c r="M495" s="211" t="s">
        <v>1</v>
      </c>
      <c r="N495" s="212" t="s">
        <v>38</v>
      </c>
      <c r="O495" s="71"/>
      <c r="P495" s="213">
        <f>O495*H495</f>
        <v>0</v>
      </c>
      <c r="Q495" s="213">
        <v>1.15E-3</v>
      </c>
      <c r="R495" s="213">
        <f>Q495*H495</f>
        <v>7.5900000000000002E-4</v>
      </c>
      <c r="S495" s="213">
        <v>0</v>
      </c>
      <c r="T495" s="214">
        <f>S495*H495</f>
        <v>0</v>
      </c>
      <c r="U495" s="34"/>
      <c r="V495" s="34"/>
      <c r="W495" s="34"/>
      <c r="X495" s="34"/>
      <c r="Y495" s="34"/>
      <c r="Z495" s="34"/>
      <c r="AA495" s="34"/>
      <c r="AB495" s="34"/>
      <c r="AC495" s="34"/>
      <c r="AD495" s="34"/>
      <c r="AE495" s="34"/>
      <c r="AR495" s="215" t="s">
        <v>259</v>
      </c>
      <c r="AT495" s="215" t="s">
        <v>131</v>
      </c>
      <c r="AU495" s="215" t="s">
        <v>82</v>
      </c>
      <c r="AY495" s="17" t="s">
        <v>129</v>
      </c>
      <c r="BE495" s="216">
        <f>IF(N495="základní",J495,0)</f>
        <v>0</v>
      </c>
      <c r="BF495" s="216">
        <f>IF(N495="snížená",J495,0)</f>
        <v>0</v>
      </c>
      <c r="BG495" s="216">
        <f>IF(N495="zákl. přenesená",J495,0)</f>
        <v>0</v>
      </c>
      <c r="BH495" s="216">
        <f>IF(N495="sníž. přenesená",J495,0)</f>
        <v>0</v>
      </c>
      <c r="BI495" s="216">
        <f>IF(N495="nulová",J495,0)</f>
        <v>0</v>
      </c>
      <c r="BJ495" s="17" t="s">
        <v>80</v>
      </c>
      <c r="BK495" s="216">
        <f>ROUND(I495*H495,2)</f>
        <v>0</v>
      </c>
      <c r="BL495" s="17" t="s">
        <v>259</v>
      </c>
      <c r="BM495" s="215" t="s">
        <v>592</v>
      </c>
    </row>
    <row r="496" spans="1:65" s="2" customFormat="1" ht="19.5">
      <c r="A496" s="34"/>
      <c r="B496" s="35"/>
      <c r="C496" s="36"/>
      <c r="D496" s="217" t="s">
        <v>138</v>
      </c>
      <c r="E496" s="36"/>
      <c r="F496" s="218" t="s">
        <v>593</v>
      </c>
      <c r="G496" s="36"/>
      <c r="H496" s="36"/>
      <c r="I496" s="118"/>
      <c r="J496" s="36"/>
      <c r="K496" s="36"/>
      <c r="L496" s="39"/>
      <c r="M496" s="219"/>
      <c r="N496" s="220"/>
      <c r="O496" s="71"/>
      <c r="P496" s="71"/>
      <c r="Q496" s="71"/>
      <c r="R496" s="71"/>
      <c r="S496" s="71"/>
      <c r="T496" s="72"/>
      <c r="U496" s="34"/>
      <c r="V496" s="34"/>
      <c r="W496" s="34"/>
      <c r="X496" s="34"/>
      <c r="Y496" s="34"/>
      <c r="Z496" s="34"/>
      <c r="AA496" s="34"/>
      <c r="AB496" s="34"/>
      <c r="AC496" s="34"/>
      <c r="AD496" s="34"/>
      <c r="AE496" s="34"/>
      <c r="AT496" s="17" t="s">
        <v>138</v>
      </c>
      <c r="AU496" s="17" t="s">
        <v>82</v>
      </c>
    </row>
    <row r="497" spans="1:65" s="13" customFormat="1">
      <c r="B497" s="222"/>
      <c r="C497" s="223"/>
      <c r="D497" s="217" t="s">
        <v>142</v>
      </c>
      <c r="E497" s="224" t="s">
        <v>1</v>
      </c>
      <c r="F497" s="225" t="s">
        <v>594</v>
      </c>
      <c r="G497" s="223"/>
      <c r="H497" s="224" t="s">
        <v>1</v>
      </c>
      <c r="I497" s="226"/>
      <c r="J497" s="223"/>
      <c r="K497" s="223"/>
      <c r="L497" s="227"/>
      <c r="M497" s="228"/>
      <c r="N497" s="229"/>
      <c r="O497" s="229"/>
      <c r="P497" s="229"/>
      <c r="Q497" s="229"/>
      <c r="R497" s="229"/>
      <c r="S497" s="229"/>
      <c r="T497" s="230"/>
      <c r="AT497" s="231" t="s">
        <v>142</v>
      </c>
      <c r="AU497" s="231" t="s">
        <v>82</v>
      </c>
      <c r="AV497" s="13" t="s">
        <v>80</v>
      </c>
      <c r="AW497" s="13" t="s">
        <v>30</v>
      </c>
      <c r="AX497" s="13" t="s">
        <v>73</v>
      </c>
      <c r="AY497" s="231" t="s">
        <v>129</v>
      </c>
    </row>
    <row r="498" spans="1:65" s="14" customFormat="1">
      <c r="B498" s="232"/>
      <c r="C498" s="233"/>
      <c r="D498" s="217" t="s">
        <v>142</v>
      </c>
      <c r="E498" s="234" t="s">
        <v>1</v>
      </c>
      <c r="F498" s="235" t="s">
        <v>595</v>
      </c>
      <c r="G498" s="233"/>
      <c r="H498" s="236">
        <v>0.66</v>
      </c>
      <c r="I498" s="237"/>
      <c r="J498" s="233"/>
      <c r="K498" s="233"/>
      <c r="L498" s="238"/>
      <c r="M498" s="239"/>
      <c r="N498" s="240"/>
      <c r="O498" s="240"/>
      <c r="P498" s="240"/>
      <c r="Q498" s="240"/>
      <c r="R498" s="240"/>
      <c r="S498" s="240"/>
      <c r="T498" s="241"/>
      <c r="AT498" s="242" t="s">
        <v>142</v>
      </c>
      <c r="AU498" s="242" t="s">
        <v>82</v>
      </c>
      <c r="AV498" s="14" t="s">
        <v>82</v>
      </c>
      <c r="AW498" s="14" t="s">
        <v>30</v>
      </c>
      <c r="AX498" s="14" t="s">
        <v>80</v>
      </c>
      <c r="AY498" s="242" t="s">
        <v>129</v>
      </c>
    </row>
    <row r="499" spans="1:65" s="2" customFormat="1" ht="21.75" customHeight="1">
      <c r="A499" s="34"/>
      <c r="B499" s="35"/>
      <c r="C499" s="204" t="s">
        <v>596</v>
      </c>
      <c r="D499" s="204" t="s">
        <v>131</v>
      </c>
      <c r="E499" s="205" t="s">
        <v>597</v>
      </c>
      <c r="F499" s="206" t="s">
        <v>598</v>
      </c>
      <c r="G499" s="207" t="s">
        <v>269</v>
      </c>
      <c r="H499" s="208">
        <v>7</v>
      </c>
      <c r="I499" s="209"/>
      <c r="J499" s="210">
        <f>ROUND(I499*H499,2)</f>
        <v>0</v>
      </c>
      <c r="K499" s="206" t="s">
        <v>135</v>
      </c>
      <c r="L499" s="39"/>
      <c r="M499" s="211" t="s">
        <v>1</v>
      </c>
      <c r="N499" s="212" t="s">
        <v>38</v>
      </c>
      <c r="O499" s="71"/>
      <c r="P499" s="213">
        <f>O499*H499</f>
        <v>0</v>
      </c>
      <c r="Q499" s="213">
        <v>1.08E-3</v>
      </c>
      <c r="R499" s="213">
        <f>Q499*H499</f>
        <v>7.5599999999999999E-3</v>
      </c>
      <c r="S499" s="213">
        <v>0</v>
      </c>
      <c r="T499" s="214">
        <f>S499*H499</f>
        <v>0</v>
      </c>
      <c r="U499" s="34"/>
      <c r="V499" s="34"/>
      <c r="W499" s="34"/>
      <c r="X499" s="34"/>
      <c r="Y499" s="34"/>
      <c r="Z499" s="34"/>
      <c r="AA499" s="34"/>
      <c r="AB499" s="34"/>
      <c r="AC499" s="34"/>
      <c r="AD499" s="34"/>
      <c r="AE499" s="34"/>
      <c r="AR499" s="215" t="s">
        <v>259</v>
      </c>
      <c r="AT499" s="215" t="s">
        <v>131</v>
      </c>
      <c r="AU499" s="215" t="s">
        <v>82</v>
      </c>
      <c r="AY499" s="17" t="s">
        <v>129</v>
      </c>
      <c r="BE499" s="216">
        <f>IF(N499="základní",J499,0)</f>
        <v>0</v>
      </c>
      <c r="BF499" s="216">
        <f>IF(N499="snížená",J499,0)</f>
        <v>0</v>
      </c>
      <c r="BG499" s="216">
        <f>IF(N499="zákl. přenesená",J499,0)</f>
        <v>0</v>
      </c>
      <c r="BH499" s="216">
        <f>IF(N499="sníž. přenesená",J499,0)</f>
        <v>0</v>
      </c>
      <c r="BI499" s="216">
        <f>IF(N499="nulová",J499,0)</f>
        <v>0</v>
      </c>
      <c r="BJ499" s="17" t="s">
        <v>80</v>
      </c>
      <c r="BK499" s="216">
        <f>ROUND(I499*H499,2)</f>
        <v>0</v>
      </c>
      <c r="BL499" s="17" t="s">
        <v>259</v>
      </c>
      <c r="BM499" s="215" t="s">
        <v>599</v>
      </c>
    </row>
    <row r="500" spans="1:65" s="2" customFormat="1" ht="19.5">
      <c r="A500" s="34"/>
      <c r="B500" s="35"/>
      <c r="C500" s="36"/>
      <c r="D500" s="217" t="s">
        <v>138</v>
      </c>
      <c r="E500" s="36"/>
      <c r="F500" s="218" t="s">
        <v>600</v>
      </c>
      <c r="G500" s="36"/>
      <c r="H500" s="36"/>
      <c r="I500" s="118"/>
      <c r="J500" s="36"/>
      <c r="K500" s="36"/>
      <c r="L500" s="39"/>
      <c r="M500" s="219"/>
      <c r="N500" s="220"/>
      <c r="O500" s="71"/>
      <c r="P500" s="71"/>
      <c r="Q500" s="71"/>
      <c r="R500" s="71"/>
      <c r="S500" s="71"/>
      <c r="T500" s="72"/>
      <c r="U500" s="34"/>
      <c r="V500" s="34"/>
      <c r="W500" s="34"/>
      <c r="X500" s="34"/>
      <c r="Y500" s="34"/>
      <c r="Z500" s="34"/>
      <c r="AA500" s="34"/>
      <c r="AB500" s="34"/>
      <c r="AC500" s="34"/>
      <c r="AD500" s="34"/>
      <c r="AE500" s="34"/>
      <c r="AT500" s="17" t="s">
        <v>138</v>
      </c>
      <c r="AU500" s="17" t="s">
        <v>82</v>
      </c>
    </row>
    <row r="501" spans="1:65" s="13" customFormat="1">
      <c r="B501" s="222"/>
      <c r="C501" s="223"/>
      <c r="D501" s="217" t="s">
        <v>142</v>
      </c>
      <c r="E501" s="224" t="s">
        <v>1</v>
      </c>
      <c r="F501" s="225" t="s">
        <v>545</v>
      </c>
      <c r="G501" s="223"/>
      <c r="H501" s="224" t="s">
        <v>1</v>
      </c>
      <c r="I501" s="226"/>
      <c r="J501" s="223"/>
      <c r="K501" s="223"/>
      <c r="L501" s="227"/>
      <c r="M501" s="228"/>
      <c r="N501" s="229"/>
      <c r="O501" s="229"/>
      <c r="P501" s="229"/>
      <c r="Q501" s="229"/>
      <c r="R501" s="229"/>
      <c r="S501" s="229"/>
      <c r="T501" s="230"/>
      <c r="AT501" s="231" t="s">
        <v>142</v>
      </c>
      <c r="AU501" s="231" t="s">
        <v>82</v>
      </c>
      <c r="AV501" s="13" t="s">
        <v>80</v>
      </c>
      <c r="AW501" s="13" t="s">
        <v>30</v>
      </c>
      <c r="AX501" s="13" t="s">
        <v>73</v>
      </c>
      <c r="AY501" s="231" t="s">
        <v>129</v>
      </c>
    </row>
    <row r="502" spans="1:65" s="13" customFormat="1">
      <c r="B502" s="222"/>
      <c r="C502" s="223"/>
      <c r="D502" s="217" t="s">
        <v>142</v>
      </c>
      <c r="E502" s="224" t="s">
        <v>1</v>
      </c>
      <c r="F502" s="225" t="s">
        <v>601</v>
      </c>
      <c r="G502" s="223"/>
      <c r="H502" s="224" t="s">
        <v>1</v>
      </c>
      <c r="I502" s="226"/>
      <c r="J502" s="223"/>
      <c r="K502" s="223"/>
      <c r="L502" s="227"/>
      <c r="M502" s="228"/>
      <c r="N502" s="229"/>
      <c r="O502" s="229"/>
      <c r="P502" s="229"/>
      <c r="Q502" s="229"/>
      <c r="R502" s="229"/>
      <c r="S502" s="229"/>
      <c r="T502" s="230"/>
      <c r="AT502" s="231" t="s">
        <v>142</v>
      </c>
      <c r="AU502" s="231" t="s">
        <v>82</v>
      </c>
      <c r="AV502" s="13" t="s">
        <v>80</v>
      </c>
      <c r="AW502" s="13" t="s">
        <v>30</v>
      </c>
      <c r="AX502" s="13" t="s">
        <v>73</v>
      </c>
      <c r="AY502" s="231" t="s">
        <v>129</v>
      </c>
    </row>
    <row r="503" spans="1:65" s="14" customFormat="1">
      <c r="B503" s="232"/>
      <c r="C503" s="233"/>
      <c r="D503" s="217" t="s">
        <v>142</v>
      </c>
      <c r="E503" s="234" t="s">
        <v>1</v>
      </c>
      <c r="F503" s="235" t="s">
        <v>183</v>
      </c>
      <c r="G503" s="233"/>
      <c r="H503" s="236">
        <v>7</v>
      </c>
      <c r="I503" s="237"/>
      <c r="J503" s="233"/>
      <c r="K503" s="233"/>
      <c r="L503" s="238"/>
      <c r="M503" s="239"/>
      <c r="N503" s="240"/>
      <c r="O503" s="240"/>
      <c r="P503" s="240"/>
      <c r="Q503" s="240"/>
      <c r="R503" s="240"/>
      <c r="S503" s="240"/>
      <c r="T503" s="241"/>
      <c r="AT503" s="242" t="s">
        <v>142</v>
      </c>
      <c r="AU503" s="242" t="s">
        <v>82</v>
      </c>
      <c r="AV503" s="14" t="s">
        <v>82</v>
      </c>
      <c r="AW503" s="14" t="s">
        <v>30</v>
      </c>
      <c r="AX503" s="14" t="s">
        <v>80</v>
      </c>
      <c r="AY503" s="242" t="s">
        <v>129</v>
      </c>
    </row>
    <row r="504" spans="1:65" s="2" customFormat="1" ht="21.75" customHeight="1">
      <c r="A504" s="34"/>
      <c r="B504" s="35"/>
      <c r="C504" s="204" t="s">
        <v>602</v>
      </c>
      <c r="D504" s="204" t="s">
        <v>131</v>
      </c>
      <c r="E504" s="205" t="s">
        <v>603</v>
      </c>
      <c r="F504" s="206" t="s">
        <v>604</v>
      </c>
      <c r="G504" s="207" t="s">
        <v>164</v>
      </c>
      <c r="H504" s="208">
        <v>0.26300000000000001</v>
      </c>
      <c r="I504" s="209"/>
      <c r="J504" s="210">
        <f>ROUND(I504*H504,2)</f>
        <v>0</v>
      </c>
      <c r="K504" s="206" t="s">
        <v>135</v>
      </c>
      <c r="L504" s="39"/>
      <c r="M504" s="211" t="s">
        <v>1</v>
      </c>
      <c r="N504" s="212" t="s">
        <v>38</v>
      </c>
      <c r="O504" s="71"/>
      <c r="P504" s="213">
        <f>O504*H504</f>
        <v>0</v>
      </c>
      <c r="Q504" s="213">
        <v>0</v>
      </c>
      <c r="R504" s="213">
        <f>Q504*H504</f>
        <v>0</v>
      </c>
      <c r="S504" s="213">
        <v>0</v>
      </c>
      <c r="T504" s="214">
        <f>S504*H504</f>
        <v>0</v>
      </c>
      <c r="U504" s="34"/>
      <c r="V504" s="34"/>
      <c r="W504" s="34"/>
      <c r="X504" s="34"/>
      <c r="Y504" s="34"/>
      <c r="Z504" s="34"/>
      <c r="AA504" s="34"/>
      <c r="AB504" s="34"/>
      <c r="AC504" s="34"/>
      <c r="AD504" s="34"/>
      <c r="AE504" s="34"/>
      <c r="AR504" s="215" t="s">
        <v>259</v>
      </c>
      <c r="AT504" s="215" t="s">
        <v>131</v>
      </c>
      <c r="AU504" s="215" t="s">
        <v>82</v>
      </c>
      <c r="AY504" s="17" t="s">
        <v>129</v>
      </c>
      <c r="BE504" s="216">
        <f>IF(N504="základní",J504,0)</f>
        <v>0</v>
      </c>
      <c r="BF504" s="216">
        <f>IF(N504="snížená",J504,0)</f>
        <v>0</v>
      </c>
      <c r="BG504" s="216">
        <f>IF(N504="zákl. přenesená",J504,0)</f>
        <v>0</v>
      </c>
      <c r="BH504" s="216">
        <f>IF(N504="sníž. přenesená",J504,0)</f>
        <v>0</v>
      </c>
      <c r="BI504" s="216">
        <f>IF(N504="nulová",J504,0)</f>
        <v>0</v>
      </c>
      <c r="BJ504" s="17" t="s">
        <v>80</v>
      </c>
      <c r="BK504" s="216">
        <f>ROUND(I504*H504,2)</f>
        <v>0</v>
      </c>
      <c r="BL504" s="17" t="s">
        <v>259</v>
      </c>
      <c r="BM504" s="215" t="s">
        <v>605</v>
      </c>
    </row>
    <row r="505" spans="1:65" s="2" customFormat="1" ht="29.25">
      <c r="A505" s="34"/>
      <c r="B505" s="35"/>
      <c r="C505" s="36"/>
      <c r="D505" s="217" t="s">
        <v>138</v>
      </c>
      <c r="E505" s="36"/>
      <c r="F505" s="218" t="s">
        <v>606</v>
      </c>
      <c r="G505" s="36"/>
      <c r="H505" s="36"/>
      <c r="I505" s="118"/>
      <c r="J505" s="36"/>
      <c r="K505" s="36"/>
      <c r="L505" s="39"/>
      <c r="M505" s="219"/>
      <c r="N505" s="220"/>
      <c r="O505" s="71"/>
      <c r="P505" s="71"/>
      <c r="Q505" s="71"/>
      <c r="R505" s="71"/>
      <c r="S505" s="71"/>
      <c r="T505" s="72"/>
      <c r="U505" s="34"/>
      <c r="V505" s="34"/>
      <c r="W505" s="34"/>
      <c r="X505" s="34"/>
      <c r="Y505" s="34"/>
      <c r="Z505" s="34"/>
      <c r="AA505" s="34"/>
      <c r="AB505" s="34"/>
      <c r="AC505" s="34"/>
      <c r="AD505" s="34"/>
      <c r="AE505" s="34"/>
      <c r="AT505" s="17" t="s">
        <v>138</v>
      </c>
      <c r="AU505" s="17" t="s">
        <v>82</v>
      </c>
    </row>
    <row r="506" spans="1:65" s="2" customFormat="1" ht="107.25">
      <c r="A506" s="34"/>
      <c r="B506" s="35"/>
      <c r="C506" s="36"/>
      <c r="D506" s="217" t="s">
        <v>140</v>
      </c>
      <c r="E506" s="36"/>
      <c r="F506" s="221" t="s">
        <v>607</v>
      </c>
      <c r="G506" s="36"/>
      <c r="H506" s="36"/>
      <c r="I506" s="118"/>
      <c r="J506" s="36"/>
      <c r="K506" s="36"/>
      <c r="L506" s="39"/>
      <c r="M506" s="219"/>
      <c r="N506" s="220"/>
      <c r="O506" s="71"/>
      <c r="P506" s="71"/>
      <c r="Q506" s="71"/>
      <c r="R506" s="71"/>
      <c r="S506" s="71"/>
      <c r="T506" s="72"/>
      <c r="U506" s="34"/>
      <c r="V506" s="34"/>
      <c r="W506" s="34"/>
      <c r="X506" s="34"/>
      <c r="Y506" s="34"/>
      <c r="Z506" s="34"/>
      <c r="AA506" s="34"/>
      <c r="AB506" s="34"/>
      <c r="AC506" s="34"/>
      <c r="AD506" s="34"/>
      <c r="AE506" s="34"/>
      <c r="AT506" s="17" t="s">
        <v>140</v>
      </c>
      <c r="AU506" s="17" t="s">
        <v>82</v>
      </c>
    </row>
    <row r="507" spans="1:65" s="12" customFormat="1" ht="22.9" customHeight="1">
      <c r="B507" s="188"/>
      <c r="C507" s="189"/>
      <c r="D507" s="190" t="s">
        <v>72</v>
      </c>
      <c r="E507" s="202" t="s">
        <v>608</v>
      </c>
      <c r="F507" s="202" t="s">
        <v>609</v>
      </c>
      <c r="G507" s="189"/>
      <c r="H507" s="189"/>
      <c r="I507" s="192"/>
      <c r="J507" s="203">
        <f>BK507</f>
        <v>0</v>
      </c>
      <c r="K507" s="189"/>
      <c r="L507" s="194"/>
      <c r="M507" s="195"/>
      <c r="N507" s="196"/>
      <c r="O507" s="196"/>
      <c r="P507" s="197">
        <f>SUM(P508:P523)</f>
        <v>0</v>
      </c>
      <c r="Q507" s="196"/>
      <c r="R507" s="197">
        <f>SUM(R508:R523)</f>
        <v>6.7239999999999991E-3</v>
      </c>
      <c r="S507" s="196"/>
      <c r="T507" s="198">
        <f>SUM(T508:T523)</f>
        <v>0</v>
      </c>
      <c r="AR507" s="199" t="s">
        <v>82</v>
      </c>
      <c r="AT507" s="200" t="s">
        <v>72</v>
      </c>
      <c r="AU507" s="200" t="s">
        <v>80</v>
      </c>
      <c r="AY507" s="199" t="s">
        <v>129</v>
      </c>
      <c r="BK507" s="201">
        <f>SUM(BK508:BK523)</f>
        <v>0</v>
      </c>
    </row>
    <row r="508" spans="1:65" s="2" customFormat="1" ht="33" customHeight="1">
      <c r="A508" s="34"/>
      <c r="B508" s="35"/>
      <c r="C508" s="204" t="s">
        <v>610</v>
      </c>
      <c r="D508" s="204" t="s">
        <v>131</v>
      </c>
      <c r="E508" s="205" t="s">
        <v>611</v>
      </c>
      <c r="F508" s="206" t="s">
        <v>612</v>
      </c>
      <c r="G508" s="207" t="s">
        <v>171</v>
      </c>
      <c r="H508" s="208">
        <v>41</v>
      </c>
      <c r="I508" s="209"/>
      <c r="J508" s="210">
        <f>ROUND(I508*H508,2)</f>
        <v>0</v>
      </c>
      <c r="K508" s="206" t="s">
        <v>135</v>
      </c>
      <c r="L508" s="39"/>
      <c r="M508" s="211" t="s">
        <v>1</v>
      </c>
      <c r="N508" s="212" t="s">
        <v>38</v>
      </c>
      <c r="O508" s="71"/>
      <c r="P508" s="213">
        <f>O508*H508</f>
        <v>0</v>
      </c>
      <c r="Q508" s="213">
        <v>1.0000000000000001E-5</v>
      </c>
      <c r="R508" s="213">
        <f>Q508*H508</f>
        <v>4.1000000000000005E-4</v>
      </c>
      <c r="S508" s="213">
        <v>0</v>
      </c>
      <c r="T508" s="214">
        <f>S508*H508</f>
        <v>0</v>
      </c>
      <c r="U508" s="34"/>
      <c r="V508" s="34"/>
      <c r="W508" s="34"/>
      <c r="X508" s="34"/>
      <c r="Y508" s="34"/>
      <c r="Z508" s="34"/>
      <c r="AA508" s="34"/>
      <c r="AB508" s="34"/>
      <c r="AC508" s="34"/>
      <c r="AD508" s="34"/>
      <c r="AE508" s="34"/>
      <c r="AR508" s="215" t="s">
        <v>259</v>
      </c>
      <c r="AT508" s="215" t="s">
        <v>131</v>
      </c>
      <c r="AU508" s="215" t="s">
        <v>82</v>
      </c>
      <c r="AY508" s="17" t="s">
        <v>129</v>
      </c>
      <c r="BE508" s="216">
        <f>IF(N508="základní",J508,0)</f>
        <v>0</v>
      </c>
      <c r="BF508" s="216">
        <f>IF(N508="snížená",J508,0)</f>
        <v>0</v>
      </c>
      <c r="BG508" s="216">
        <f>IF(N508="zákl. přenesená",J508,0)</f>
        <v>0</v>
      </c>
      <c r="BH508" s="216">
        <f>IF(N508="sníž. přenesená",J508,0)</f>
        <v>0</v>
      </c>
      <c r="BI508" s="216">
        <f>IF(N508="nulová",J508,0)</f>
        <v>0</v>
      </c>
      <c r="BJ508" s="17" t="s">
        <v>80</v>
      </c>
      <c r="BK508" s="216">
        <f>ROUND(I508*H508,2)</f>
        <v>0</v>
      </c>
      <c r="BL508" s="17" t="s">
        <v>259</v>
      </c>
      <c r="BM508" s="215" t="s">
        <v>613</v>
      </c>
    </row>
    <row r="509" spans="1:65" s="2" customFormat="1" ht="29.25">
      <c r="A509" s="34"/>
      <c r="B509" s="35"/>
      <c r="C509" s="36"/>
      <c r="D509" s="217" t="s">
        <v>138</v>
      </c>
      <c r="E509" s="36"/>
      <c r="F509" s="218" t="s">
        <v>614</v>
      </c>
      <c r="G509" s="36"/>
      <c r="H509" s="36"/>
      <c r="I509" s="118"/>
      <c r="J509" s="36"/>
      <c r="K509" s="36"/>
      <c r="L509" s="39"/>
      <c r="M509" s="219"/>
      <c r="N509" s="220"/>
      <c r="O509" s="71"/>
      <c r="P509" s="71"/>
      <c r="Q509" s="71"/>
      <c r="R509" s="71"/>
      <c r="S509" s="71"/>
      <c r="T509" s="72"/>
      <c r="U509" s="34"/>
      <c r="V509" s="34"/>
      <c r="W509" s="34"/>
      <c r="X509" s="34"/>
      <c r="Y509" s="34"/>
      <c r="Z509" s="34"/>
      <c r="AA509" s="34"/>
      <c r="AB509" s="34"/>
      <c r="AC509" s="34"/>
      <c r="AD509" s="34"/>
      <c r="AE509" s="34"/>
      <c r="AT509" s="17" t="s">
        <v>138</v>
      </c>
      <c r="AU509" s="17" t="s">
        <v>82</v>
      </c>
    </row>
    <row r="510" spans="1:65" s="2" customFormat="1" ht="58.5">
      <c r="A510" s="34"/>
      <c r="B510" s="35"/>
      <c r="C510" s="36"/>
      <c r="D510" s="217" t="s">
        <v>140</v>
      </c>
      <c r="E510" s="36"/>
      <c r="F510" s="221" t="s">
        <v>615</v>
      </c>
      <c r="G510" s="36"/>
      <c r="H510" s="36"/>
      <c r="I510" s="118"/>
      <c r="J510" s="36"/>
      <c r="K510" s="36"/>
      <c r="L510" s="39"/>
      <c r="M510" s="219"/>
      <c r="N510" s="220"/>
      <c r="O510" s="71"/>
      <c r="P510" s="71"/>
      <c r="Q510" s="71"/>
      <c r="R510" s="71"/>
      <c r="S510" s="71"/>
      <c r="T510" s="72"/>
      <c r="U510" s="34"/>
      <c r="V510" s="34"/>
      <c r="W510" s="34"/>
      <c r="X510" s="34"/>
      <c r="Y510" s="34"/>
      <c r="Z510" s="34"/>
      <c r="AA510" s="34"/>
      <c r="AB510" s="34"/>
      <c r="AC510" s="34"/>
      <c r="AD510" s="34"/>
      <c r="AE510" s="34"/>
      <c r="AT510" s="17" t="s">
        <v>140</v>
      </c>
      <c r="AU510" s="17" t="s">
        <v>82</v>
      </c>
    </row>
    <row r="511" spans="1:65" s="13" customFormat="1">
      <c r="B511" s="222"/>
      <c r="C511" s="223"/>
      <c r="D511" s="217" t="s">
        <v>142</v>
      </c>
      <c r="E511" s="224" t="s">
        <v>1</v>
      </c>
      <c r="F511" s="225" t="s">
        <v>616</v>
      </c>
      <c r="G511" s="223"/>
      <c r="H511" s="224" t="s">
        <v>1</v>
      </c>
      <c r="I511" s="226"/>
      <c r="J511" s="223"/>
      <c r="K511" s="223"/>
      <c r="L511" s="227"/>
      <c r="M511" s="228"/>
      <c r="N511" s="229"/>
      <c r="O511" s="229"/>
      <c r="P511" s="229"/>
      <c r="Q511" s="229"/>
      <c r="R511" s="229"/>
      <c r="S511" s="229"/>
      <c r="T511" s="230"/>
      <c r="AT511" s="231" t="s">
        <v>142</v>
      </c>
      <c r="AU511" s="231" t="s">
        <v>82</v>
      </c>
      <c r="AV511" s="13" t="s">
        <v>80</v>
      </c>
      <c r="AW511" s="13" t="s">
        <v>30</v>
      </c>
      <c r="AX511" s="13" t="s">
        <v>73</v>
      </c>
      <c r="AY511" s="231" t="s">
        <v>129</v>
      </c>
    </row>
    <row r="512" spans="1:65" s="14" customFormat="1">
      <c r="B512" s="232"/>
      <c r="C512" s="233"/>
      <c r="D512" s="217" t="s">
        <v>142</v>
      </c>
      <c r="E512" s="234" t="s">
        <v>1</v>
      </c>
      <c r="F512" s="235" t="s">
        <v>428</v>
      </c>
      <c r="G512" s="233"/>
      <c r="H512" s="236">
        <v>41</v>
      </c>
      <c r="I512" s="237"/>
      <c r="J512" s="233"/>
      <c r="K512" s="233"/>
      <c r="L512" s="238"/>
      <c r="M512" s="239"/>
      <c r="N512" s="240"/>
      <c r="O512" s="240"/>
      <c r="P512" s="240"/>
      <c r="Q512" s="240"/>
      <c r="R512" s="240"/>
      <c r="S512" s="240"/>
      <c r="T512" s="241"/>
      <c r="AT512" s="242" t="s">
        <v>142</v>
      </c>
      <c r="AU512" s="242" t="s">
        <v>82</v>
      </c>
      <c r="AV512" s="14" t="s">
        <v>82</v>
      </c>
      <c r="AW512" s="14" t="s">
        <v>30</v>
      </c>
      <c r="AX512" s="14" t="s">
        <v>80</v>
      </c>
      <c r="AY512" s="242" t="s">
        <v>129</v>
      </c>
    </row>
    <row r="513" spans="1:65" s="2" customFormat="1" ht="33" customHeight="1">
      <c r="A513" s="34"/>
      <c r="B513" s="35"/>
      <c r="C513" s="243" t="s">
        <v>617</v>
      </c>
      <c r="D513" s="243" t="s">
        <v>161</v>
      </c>
      <c r="E513" s="244" t="s">
        <v>618</v>
      </c>
      <c r="F513" s="245" t="s">
        <v>619</v>
      </c>
      <c r="G513" s="246" t="s">
        <v>171</v>
      </c>
      <c r="H513" s="247">
        <v>45.1</v>
      </c>
      <c r="I513" s="248"/>
      <c r="J513" s="249">
        <f>ROUND(I513*H513,2)</f>
        <v>0</v>
      </c>
      <c r="K513" s="245" t="s">
        <v>135</v>
      </c>
      <c r="L513" s="250"/>
      <c r="M513" s="251" t="s">
        <v>1</v>
      </c>
      <c r="N513" s="252" t="s">
        <v>38</v>
      </c>
      <c r="O513" s="71"/>
      <c r="P513" s="213">
        <f>O513*H513</f>
        <v>0</v>
      </c>
      <c r="Q513" s="213">
        <v>1.3999999999999999E-4</v>
      </c>
      <c r="R513" s="213">
        <f>Q513*H513</f>
        <v>6.3139999999999993E-3</v>
      </c>
      <c r="S513" s="213">
        <v>0</v>
      </c>
      <c r="T513" s="214">
        <f>S513*H513</f>
        <v>0</v>
      </c>
      <c r="U513" s="34"/>
      <c r="V513" s="34"/>
      <c r="W513" s="34"/>
      <c r="X513" s="34"/>
      <c r="Y513" s="34"/>
      <c r="Z513" s="34"/>
      <c r="AA513" s="34"/>
      <c r="AB513" s="34"/>
      <c r="AC513" s="34"/>
      <c r="AD513" s="34"/>
      <c r="AE513" s="34"/>
      <c r="AR513" s="215" t="s">
        <v>372</v>
      </c>
      <c r="AT513" s="215" t="s">
        <v>161</v>
      </c>
      <c r="AU513" s="215" t="s">
        <v>82</v>
      </c>
      <c r="AY513" s="17" t="s">
        <v>129</v>
      </c>
      <c r="BE513" s="216">
        <f>IF(N513="základní",J513,0)</f>
        <v>0</v>
      </c>
      <c r="BF513" s="216">
        <f>IF(N513="snížená",J513,0)</f>
        <v>0</v>
      </c>
      <c r="BG513" s="216">
        <f>IF(N513="zákl. přenesená",J513,0)</f>
        <v>0</v>
      </c>
      <c r="BH513" s="216">
        <f>IF(N513="sníž. přenesená",J513,0)</f>
        <v>0</v>
      </c>
      <c r="BI513" s="216">
        <f>IF(N513="nulová",J513,0)</f>
        <v>0</v>
      </c>
      <c r="BJ513" s="17" t="s">
        <v>80</v>
      </c>
      <c r="BK513" s="216">
        <f>ROUND(I513*H513,2)</f>
        <v>0</v>
      </c>
      <c r="BL513" s="17" t="s">
        <v>259</v>
      </c>
      <c r="BM513" s="215" t="s">
        <v>620</v>
      </c>
    </row>
    <row r="514" spans="1:65" s="2" customFormat="1" ht="29.25">
      <c r="A514" s="34"/>
      <c r="B514" s="35"/>
      <c r="C514" s="36"/>
      <c r="D514" s="217" t="s">
        <v>138</v>
      </c>
      <c r="E514" s="36"/>
      <c r="F514" s="218" t="s">
        <v>619</v>
      </c>
      <c r="G514" s="36"/>
      <c r="H514" s="36"/>
      <c r="I514" s="118"/>
      <c r="J514" s="36"/>
      <c r="K514" s="36"/>
      <c r="L514" s="39"/>
      <c r="M514" s="219"/>
      <c r="N514" s="220"/>
      <c r="O514" s="71"/>
      <c r="P514" s="71"/>
      <c r="Q514" s="71"/>
      <c r="R514" s="71"/>
      <c r="S514" s="71"/>
      <c r="T514" s="72"/>
      <c r="U514" s="34"/>
      <c r="V514" s="34"/>
      <c r="W514" s="34"/>
      <c r="X514" s="34"/>
      <c r="Y514" s="34"/>
      <c r="Z514" s="34"/>
      <c r="AA514" s="34"/>
      <c r="AB514" s="34"/>
      <c r="AC514" s="34"/>
      <c r="AD514" s="34"/>
      <c r="AE514" s="34"/>
      <c r="AT514" s="17" t="s">
        <v>138</v>
      </c>
      <c r="AU514" s="17" t="s">
        <v>82</v>
      </c>
    </row>
    <row r="515" spans="1:65" s="14" customFormat="1">
      <c r="B515" s="232"/>
      <c r="C515" s="233"/>
      <c r="D515" s="217" t="s">
        <v>142</v>
      </c>
      <c r="E515" s="233"/>
      <c r="F515" s="235" t="s">
        <v>621</v>
      </c>
      <c r="G515" s="233"/>
      <c r="H515" s="236">
        <v>45.1</v>
      </c>
      <c r="I515" s="237"/>
      <c r="J515" s="233"/>
      <c r="K515" s="233"/>
      <c r="L515" s="238"/>
      <c r="M515" s="239"/>
      <c r="N515" s="240"/>
      <c r="O515" s="240"/>
      <c r="P515" s="240"/>
      <c r="Q515" s="240"/>
      <c r="R515" s="240"/>
      <c r="S515" s="240"/>
      <c r="T515" s="241"/>
      <c r="AT515" s="242" t="s">
        <v>142</v>
      </c>
      <c r="AU515" s="242" t="s">
        <v>82</v>
      </c>
      <c r="AV515" s="14" t="s">
        <v>82</v>
      </c>
      <c r="AW515" s="14" t="s">
        <v>4</v>
      </c>
      <c r="AX515" s="14" t="s">
        <v>80</v>
      </c>
      <c r="AY515" s="242" t="s">
        <v>129</v>
      </c>
    </row>
    <row r="516" spans="1:65" s="2" customFormat="1" ht="21.75" customHeight="1">
      <c r="A516" s="34"/>
      <c r="B516" s="35"/>
      <c r="C516" s="204" t="s">
        <v>622</v>
      </c>
      <c r="D516" s="204" t="s">
        <v>131</v>
      </c>
      <c r="E516" s="205" t="s">
        <v>623</v>
      </c>
      <c r="F516" s="206" t="s">
        <v>624</v>
      </c>
      <c r="G516" s="207" t="s">
        <v>171</v>
      </c>
      <c r="H516" s="208">
        <v>41</v>
      </c>
      <c r="I516" s="209"/>
      <c r="J516" s="210">
        <f>ROUND(I516*H516,2)</f>
        <v>0</v>
      </c>
      <c r="K516" s="206" t="s">
        <v>135</v>
      </c>
      <c r="L516" s="39"/>
      <c r="M516" s="211" t="s">
        <v>1</v>
      </c>
      <c r="N516" s="212" t="s">
        <v>38</v>
      </c>
      <c r="O516" s="71"/>
      <c r="P516" s="213">
        <f>O516*H516</f>
        <v>0</v>
      </c>
      <c r="Q516" s="213">
        <v>0</v>
      </c>
      <c r="R516" s="213">
        <f>Q516*H516</f>
        <v>0</v>
      </c>
      <c r="S516" s="213">
        <v>0</v>
      </c>
      <c r="T516" s="214">
        <f>S516*H516</f>
        <v>0</v>
      </c>
      <c r="U516" s="34"/>
      <c r="V516" s="34"/>
      <c r="W516" s="34"/>
      <c r="X516" s="34"/>
      <c r="Y516" s="34"/>
      <c r="Z516" s="34"/>
      <c r="AA516" s="34"/>
      <c r="AB516" s="34"/>
      <c r="AC516" s="34"/>
      <c r="AD516" s="34"/>
      <c r="AE516" s="34"/>
      <c r="AR516" s="215" t="s">
        <v>259</v>
      </c>
      <c r="AT516" s="215" t="s">
        <v>131</v>
      </c>
      <c r="AU516" s="215" t="s">
        <v>82</v>
      </c>
      <c r="AY516" s="17" t="s">
        <v>129</v>
      </c>
      <c r="BE516" s="216">
        <f>IF(N516="základní",J516,0)</f>
        <v>0</v>
      </c>
      <c r="BF516" s="216">
        <f>IF(N516="snížená",J516,0)</f>
        <v>0</v>
      </c>
      <c r="BG516" s="216">
        <f>IF(N516="zákl. přenesená",J516,0)</f>
        <v>0</v>
      </c>
      <c r="BH516" s="216">
        <f>IF(N516="sníž. přenesená",J516,0)</f>
        <v>0</v>
      </c>
      <c r="BI516" s="216">
        <f>IF(N516="nulová",J516,0)</f>
        <v>0</v>
      </c>
      <c r="BJ516" s="17" t="s">
        <v>80</v>
      </c>
      <c r="BK516" s="216">
        <f>ROUND(I516*H516,2)</f>
        <v>0</v>
      </c>
      <c r="BL516" s="17" t="s">
        <v>259</v>
      </c>
      <c r="BM516" s="215" t="s">
        <v>625</v>
      </c>
    </row>
    <row r="517" spans="1:65" s="2" customFormat="1" ht="19.5">
      <c r="A517" s="34"/>
      <c r="B517" s="35"/>
      <c r="C517" s="36"/>
      <c r="D517" s="217" t="s">
        <v>138</v>
      </c>
      <c r="E517" s="36"/>
      <c r="F517" s="218" t="s">
        <v>626</v>
      </c>
      <c r="G517" s="36"/>
      <c r="H517" s="36"/>
      <c r="I517" s="118"/>
      <c r="J517" s="36"/>
      <c r="K517" s="36"/>
      <c r="L517" s="39"/>
      <c r="M517" s="219"/>
      <c r="N517" s="220"/>
      <c r="O517" s="71"/>
      <c r="P517" s="71"/>
      <c r="Q517" s="71"/>
      <c r="R517" s="71"/>
      <c r="S517" s="71"/>
      <c r="T517" s="72"/>
      <c r="U517" s="34"/>
      <c r="V517" s="34"/>
      <c r="W517" s="34"/>
      <c r="X517" s="34"/>
      <c r="Y517" s="34"/>
      <c r="Z517" s="34"/>
      <c r="AA517" s="34"/>
      <c r="AB517" s="34"/>
      <c r="AC517" s="34"/>
      <c r="AD517" s="34"/>
      <c r="AE517" s="34"/>
      <c r="AT517" s="17" t="s">
        <v>138</v>
      </c>
      <c r="AU517" s="17" t="s">
        <v>82</v>
      </c>
    </row>
    <row r="518" spans="1:65" s="2" customFormat="1" ht="58.5">
      <c r="A518" s="34"/>
      <c r="B518" s="35"/>
      <c r="C518" s="36"/>
      <c r="D518" s="217" t="s">
        <v>140</v>
      </c>
      <c r="E518" s="36"/>
      <c r="F518" s="221" t="s">
        <v>615</v>
      </c>
      <c r="G518" s="36"/>
      <c r="H518" s="36"/>
      <c r="I518" s="118"/>
      <c r="J518" s="36"/>
      <c r="K518" s="36"/>
      <c r="L518" s="39"/>
      <c r="M518" s="219"/>
      <c r="N518" s="220"/>
      <c r="O518" s="71"/>
      <c r="P518" s="71"/>
      <c r="Q518" s="71"/>
      <c r="R518" s="71"/>
      <c r="S518" s="71"/>
      <c r="T518" s="72"/>
      <c r="U518" s="34"/>
      <c r="V518" s="34"/>
      <c r="W518" s="34"/>
      <c r="X518" s="34"/>
      <c r="Y518" s="34"/>
      <c r="Z518" s="34"/>
      <c r="AA518" s="34"/>
      <c r="AB518" s="34"/>
      <c r="AC518" s="34"/>
      <c r="AD518" s="34"/>
      <c r="AE518" s="34"/>
      <c r="AT518" s="17" t="s">
        <v>140</v>
      </c>
      <c r="AU518" s="17" t="s">
        <v>82</v>
      </c>
    </row>
    <row r="519" spans="1:65" s="13" customFormat="1">
      <c r="B519" s="222"/>
      <c r="C519" s="223"/>
      <c r="D519" s="217" t="s">
        <v>142</v>
      </c>
      <c r="E519" s="224" t="s">
        <v>1</v>
      </c>
      <c r="F519" s="225" t="s">
        <v>627</v>
      </c>
      <c r="G519" s="223"/>
      <c r="H519" s="224" t="s">
        <v>1</v>
      </c>
      <c r="I519" s="226"/>
      <c r="J519" s="223"/>
      <c r="K519" s="223"/>
      <c r="L519" s="227"/>
      <c r="M519" s="228"/>
      <c r="N519" s="229"/>
      <c r="O519" s="229"/>
      <c r="P519" s="229"/>
      <c r="Q519" s="229"/>
      <c r="R519" s="229"/>
      <c r="S519" s="229"/>
      <c r="T519" s="230"/>
      <c r="AT519" s="231" t="s">
        <v>142</v>
      </c>
      <c r="AU519" s="231" t="s">
        <v>82</v>
      </c>
      <c r="AV519" s="13" t="s">
        <v>80</v>
      </c>
      <c r="AW519" s="13" t="s">
        <v>30</v>
      </c>
      <c r="AX519" s="13" t="s">
        <v>73</v>
      </c>
      <c r="AY519" s="231" t="s">
        <v>129</v>
      </c>
    </row>
    <row r="520" spans="1:65" s="14" customFormat="1">
      <c r="B520" s="232"/>
      <c r="C520" s="233"/>
      <c r="D520" s="217" t="s">
        <v>142</v>
      </c>
      <c r="E520" s="234" t="s">
        <v>1</v>
      </c>
      <c r="F520" s="235" t="s">
        <v>428</v>
      </c>
      <c r="G520" s="233"/>
      <c r="H520" s="236">
        <v>41</v>
      </c>
      <c r="I520" s="237"/>
      <c r="J520" s="233"/>
      <c r="K520" s="233"/>
      <c r="L520" s="238"/>
      <c r="M520" s="239"/>
      <c r="N520" s="240"/>
      <c r="O520" s="240"/>
      <c r="P520" s="240"/>
      <c r="Q520" s="240"/>
      <c r="R520" s="240"/>
      <c r="S520" s="240"/>
      <c r="T520" s="241"/>
      <c r="AT520" s="242" t="s">
        <v>142</v>
      </c>
      <c r="AU520" s="242" t="s">
        <v>82</v>
      </c>
      <c r="AV520" s="14" t="s">
        <v>82</v>
      </c>
      <c r="AW520" s="14" t="s">
        <v>30</v>
      </c>
      <c r="AX520" s="14" t="s">
        <v>80</v>
      </c>
      <c r="AY520" s="242" t="s">
        <v>129</v>
      </c>
    </row>
    <row r="521" spans="1:65" s="2" customFormat="1" ht="21.75" customHeight="1">
      <c r="A521" s="34"/>
      <c r="B521" s="35"/>
      <c r="C521" s="204" t="s">
        <v>628</v>
      </c>
      <c r="D521" s="204" t="s">
        <v>131</v>
      </c>
      <c r="E521" s="205" t="s">
        <v>629</v>
      </c>
      <c r="F521" s="206" t="s">
        <v>630</v>
      </c>
      <c r="G521" s="207" t="s">
        <v>164</v>
      </c>
      <c r="H521" s="208">
        <v>7.0000000000000001E-3</v>
      </c>
      <c r="I521" s="209"/>
      <c r="J521" s="210">
        <f>ROUND(I521*H521,2)</f>
        <v>0</v>
      </c>
      <c r="K521" s="206" t="s">
        <v>135</v>
      </c>
      <c r="L521" s="39"/>
      <c r="M521" s="211" t="s">
        <v>1</v>
      </c>
      <c r="N521" s="212" t="s">
        <v>38</v>
      </c>
      <c r="O521" s="71"/>
      <c r="P521" s="213">
        <f>O521*H521</f>
        <v>0</v>
      </c>
      <c r="Q521" s="213">
        <v>0</v>
      </c>
      <c r="R521" s="213">
        <f>Q521*H521</f>
        <v>0</v>
      </c>
      <c r="S521" s="213">
        <v>0</v>
      </c>
      <c r="T521" s="214">
        <f>S521*H521</f>
        <v>0</v>
      </c>
      <c r="U521" s="34"/>
      <c r="V521" s="34"/>
      <c r="W521" s="34"/>
      <c r="X521" s="34"/>
      <c r="Y521" s="34"/>
      <c r="Z521" s="34"/>
      <c r="AA521" s="34"/>
      <c r="AB521" s="34"/>
      <c r="AC521" s="34"/>
      <c r="AD521" s="34"/>
      <c r="AE521" s="34"/>
      <c r="AR521" s="215" t="s">
        <v>259</v>
      </c>
      <c r="AT521" s="215" t="s">
        <v>131</v>
      </c>
      <c r="AU521" s="215" t="s">
        <v>82</v>
      </c>
      <c r="AY521" s="17" t="s">
        <v>129</v>
      </c>
      <c r="BE521" s="216">
        <f>IF(N521="základní",J521,0)</f>
        <v>0</v>
      </c>
      <c r="BF521" s="216">
        <f>IF(N521="snížená",J521,0)</f>
        <v>0</v>
      </c>
      <c r="BG521" s="216">
        <f>IF(N521="zákl. přenesená",J521,0)</f>
        <v>0</v>
      </c>
      <c r="BH521" s="216">
        <f>IF(N521="sníž. přenesená",J521,0)</f>
        <v>0</v>
      </c>
      <c r="BI521" s="216">
        <f>IF(N521="nulová",J521,0)</f>
        <v>0</v>
      </c>
      <c r="BJ521" s="17" t="s">
        <v>80</v>
      </c>
      <c r="BK521" s="216">
        <f>ROUND(I521*H521,2)</f>
        <v>0</v>
      </c>
      <c r="BL521" s="17" t="s">
        <v>259</v>
      </c>
      <c r="BM521" s="215" t="s">
        <v>631</v>
      </c>
    </row>
    <row r="522" spans="1:65" s="2" customFormat="1" ht="29.25">
      <c r="A522" s="34"/>
      <c r="B522" s="35"/>
      <c r="C522" s="36"/>
      <c r="D522" s="217" t="s">
        <v>138</v>
      </c>
      <c r="E522" s="36"/>
      <c r="F522" s="218" t="s">
        <v>632</v>
      </c>
      <c r="G522" s="36"/>
      <c r="H522" s="36"/>
      <c r="I522" s="118"/>
      <c r="J522" s="36"/>
      <c r="K522" s="36"/>
      <c r="L522" s="39"/>
      <c r="M522" s="219"/>
      <c r="N522" s="220"/>
      <c r="O522" s="71"/>
      <c r="P522" s="71"/>
      <c r="Q522" s="71"/>
      <c r="R522" s="71"/>
      <c r="S522" s="71"/>
      <c r="T522" s="72"/>
      <c r="U522" s="34"/>
      <c r="V522" s="34"/>
      <c r="W522" s="34"/>
      <c r="X522" s="34"/>
      <c r="Y522" s="34"/>
      <c r="Z522" s="34"/>
      <c r="AA522" s="34"/>
      <c r="AB522" s="34"/>
      <c r="AC522" s="34"/>
      <c r="AD522" s="34"/>
      <c r="AE522" s="34"/>
      <c r="AT522" s="17" t="s">
        <v>138</v>
      </c>
      <c r="AU522" s="17" t="s">
        <v>82</v>
      </c>
    </row>
    <row r="523" spans="1:65" s="2" customFormat="1" ht="107.25">
      <c r="A523" s="34"/>
      <c r="B523" s="35"/>
      <c r="C523" s="36"/>
      <c r="D523" s="217" t="s">
        <v>140</v>
      </c>
      <c r="E523" s="36"/>
      <c r="F523" s="221" t="s">
        <v>633</v>
      </c>
      <c r="G523" s="36"/>
      <c r="H523" s="36"/>
      <c r="I523" s="118"/>
      <c r="J523" s="36"/>
      <c r="K523" s="36"/>
      <c r="L523" s="39"/>
      <c r="M523" s="219"/>
      <c r="N523" s="220"/>
      <c r="O523" s="71"/>
      <c r="P523" s="71"/>
      <c r="Q523" s="71"/>
      <c r="R523" s="71"/>
      <c r="S523" s="71"/>
      <c r="T523" s="72"/>
      <c r="U523" s="34"/>
      <c r="V523" s="34"/>
      <c r="W523" s="34"/>
      <c r="X523" s="34"/>
      <c r="Y523" s="34"/>
      <c r="Z523" s="34"/>
      <c r="AA523" s="34"/>
      <c r="AB523" s="34"/>
      <c r="AC523" s="34"/>
      <c r="AD523" s="34"/>
      <c r="AE523" s="34"/>
      <c r="AT523" s="17" t="s">
        <v>140</v>
      </c>
      <c r="AU523" s="17" t="s">
        <v>82</v>
      </c>
    </row>
    <row r="524" spans="1:65" s="12" customFormat="1" ht="22.9" customHeight="1">
      <c r="B524" s="188"/>
      <c r="C524" s="189"/>
      <c r="D524" s="190" t="s">
        <v>72</v>
      </c>
      <c r="E524" s="202" t="s">
        <v>634</v>
      </c>
      <c r="F524" s="202" t="s">
        <v>635</v>
      </c>
      <c r="G524" s="189"/>
      <c r="H524" s="189"/>
      <c r="I524" s="192"/>
      <c r="J524" s="203">
        <f>BK524</f>
        <v>0</v>
      </c>
      <c r="K524" s="189"/>
      <c r="L524" s="194"/>
      <c r="M524" s="195"/>
      <c r="N524" s="196"/>
      <c r="O524" s="196"/>
      <c r="P524" s="197">
        <f>SUM(P525:P541)</f>
        <v>0</v>
      </c>
      <c r="Q524" s="196"/>
      <c r="R524" s="197">
        <f>SUM(R525:R541)</f>
        <v>1.0607900000000001</v>
      </c>
      <c r="S524" s="196"/>
      <c r="T524" s="198">
        <f>SUM(T525:T541)</f>
        <v>0</v>
      </c>
      <c r="AR524" s="199" t="s">
        <v>82</v>
      </c>
      <c r="AT524" s="200" t="s">
        <v>72</v>
      </c>
      <c r="AU524" s="200" t="s">
        <v>80</v>
      </c>
      <c r="AY524" s="199" t="s">
        <v>129</v>
      </c>
      <c r="BK524" s="201">
        <f>SUM(BK525:BK541)</f>
        <v>0</v>
      </c>
    </row>
    <row r="525" spans="1:65" s="2" customFormat="1" ht="21.75" customHeight="1">
      <c r="A525" s="34"/>
      <c r="B525" s="35"/>
      <c r="C525" s="204" t="s">
        <v>636</v>
      </c>
      <c r="D525" s="204" t="s">
        <v>131</v>
      </c>
      <c r="E525" s="205" t="s">
        <v>637</v>
      </c>
      <c r="F525" s="206" t="s">
        <v>638</v>
      </c>
      <c r="G525" s="207" t="s">
        <v>171</v>
      </c>
      <c r="H525" s="208">
        <v>44.759</v>
      </c>
      <c r="I525" s="209"/>
      <c r="J525" s="210">
        <f>ROUND(I525*H525,2)</f>
        <v>0</v>
      </c>
      <c r="K525" s="206" t="s">
        <v>135</v>
      </c>
      <c r="L525" s="39"/>
      <c r="M525" s="211" t="s">
        <v>1</v>
      </c>
      <c r="N525" s="212" t="s">
        <v>38</v>
      </c>
      <c r="O525" s="71"/>
      <c r="P525" s="213">
        <f>O525*H525</f>
        <v>0</v>
      </c>
      <c r="Q525" s="213">
        <v>5.0000000000000001E-3</v>
      </c>
      <c r="R525" s="213">
        <f>Q525*H525</f>
        <v>0.22379499999999999</v>
      </c>
      <c r="S525" s="213">
        <v>0</v>
      </c>
      <c r="T525" s="214">
        <f>S525*H525</f>
        <v>0</v>
      </c>
      <c r="U525" s="34"/>
      <c r="V525" s="34"/>
      <c r="W525" s="34"/>
      <c r="X525" s="34"/>
      <c r="Y525" s="34"/>
      <c r="Z525" s="34"/>
      <c r="AA525" s="34"/>
      <c r="AB525" s="34"/>
      <c r="AC525" s="34"/>
      <c r="AD525" s="34"/>
      <c r="AE525" s="34"/>
      <c r="AR525" s="215" t="s">
        <v>259</v>
      </c>
      <c r="AT525" s="215" t="s">
        <v>131</v>
      </c>
      <c r="AU525" s="215" t="s">
        <v>82</v>
      </c>
      <c r="AY525" s="17" t="s">
        <v>129</v>
      </c>
      <c r="BE525" s="216">
        <f>IF(N525="základní",J525,0)</f>
        <v>0</v>
      </c>
      <c r="BF525" s="216">
        <f>IF(N525="snížená",J525,0)</f>
        <v>0</v>
      </c>
      <c r="BG525" s="216">
        <f>IF(N525="zákl. přenesená",J525,0)</f>
        <v>0</v>
      </c>
      <c r="BH525" s="216">
        <f>IF(N525="sníž. přenesená",J525,0)</f>
        <v>0</v>
      </c>
      <c r="BI525" s="216">
        <f>IF(N525="nulová",J525,0)</f>
        <v>0</v>
      </c>
      <c r="BJ525" s="17" t="s">
        <v>80</v>
      </c>
      <c r="BK525" s="216">
        <f>ROUND(I525*H525,2)</f>
        <v>0</v>
      </c>
      <c r="BL525" s="17" t="s">
        <v>259</v>
      </c>
      <c r="BM525" s="215" t="s">
        <v>639</v>
      </c>
    </row>
    <row r="526" spans="1:65" s="2" customFormat="1" ht="19.5">
      <c r="A526" s="34"/>
      <c r="B526" s="35"/>
      <c r="C526" s="36"/>
      <c r="D526" s="217" t="s">
        <v>138</v>
      </c>
      <c r="E526" s="36"/>
      <c r="F526" s="218" t="s">
        <v>640</v>
      </c>
      <c r="G526" s="36"/>
      <c r="H526" s="36"/>
      <c r="I526" s="118"/>
      <c r="J526" s="36"/>
      <c r="K526" s="36"/>
      <c r="L526" s="39"/>
      <c r="M526" s="219"/>
      <c r="N526" s="220"/>
      <c r="O526" s="71"/>
      <c r="P526" s="71"/>
      <c r="Q526" s="71"/>
      <c r="R526" s="71"/>
      <c r="S526" s="71"/>
      <c r="T526" s="72"/>
      <c r="U526" s="34"/>
      <c r="V526" s="34"/>
      <c r="W526" s="34"/>
      <c r="X526" s="34"/>
      <c r="Y526" s="34"/>
      <c r="Z526" s="34"/>
      <c r="AA526" s="34"/>
      <c r="AB526" s="34"/>
      <c r="AC526" s="34"/>
      <c r="AD526" s="34"/>
      <c r="AE526" s="34"/>
      <c r="AT526" s="17" t="s">
        <v>138</v>
      </c>
      <c r="AU526" s="17" t="s">
        <v>82</v>
      </c>
    </row>
    <row r="527" spans="1:65" s="2" customFormat="1" ht="19.5">
      <c r="A527" s="34"/>
      <c r="B527" s="35"/>
      <c r="C527" s="36"/>
      <c r="D527" s="217" t="s">
        <v>140</v>
      </c>
      <c r="E527" s="36"/>
      <c r="F527" s="221" t="s">
        <v>641</v>
      </c>
      <c r="G527" s="36"/>
      <c r="H527" s="36"/>
      <c r="I527" s="118"/>
      <c r="J527" s="36"/>
      <c r="K527" s="36"/>
      <c r="L527" s="39"/>
      <c r="M527" s="219"/>
      <c r="N527" s="220"/>
      <c r="O527" s="71"/>
      <c r="P527" s="71"/>
      <c r="Q527" s="71"/>
      <c r="R527" s="71"/>
      <c r="S527" s="71"/>
      <c r="T527" s="72"/>
      <c r="U527" s="34"/>
      <c r="V527" s="34"/>
      <c r="W527" s="34"/>
      <c r="X527" s="34"/>
      <c r="Y527" s="34"/>
      <c r="Z527" s="34"/>
      <c r="AA527" s="34"/>
      <c r="AB527" s="34"/>
      <c r="AC527" s="34"/>
      <c r="AD527" s="34"/>
      <c r="AE527" s="34"/>
      <c r="AT527" s="17" t="s">
        <v>140</v>
      </c>
      <c r="AU527" s="17" t="s">
        <v>82</v>
      </c>
    </row>
    <row r="528" spans="1:65" s="13" customFormat="1">
      <c r="B528" s="222"/>
      <c r="C528" s="223"/>
      <c r="D528" s="217" t="s">
        <v>142</v>
      </c>
      <c r="E528" s="224" t="s">
        <v>1</v>
      </c>
      <c r="F528" s="225" t="s">
        <v>642</v>
      </c>
      <c r="G528" s="223"/>
      <c r="H528" s="224" t="s">
        <v>1</v>
      </c>
      <c r="I528" s="226"/>
      <c r="J528" s="223"/>
      <c r="K528" s="223"/>
      <c r="L528" s="227"/>
      <c r="M528" s="228"/>
      <c r="N528" s="229"/>
      <c r="O528" s="229"/>
      <c r="P528" s="229"/>
      <c r="Q528" s="229"/>
      <c r="R528" s="229"/>
      <c r="S528" s="229"/>
      <c r="T528" s="230"/>
      <c r="AT528" s="231" t="s">
        <v>142</v>
      </c>
      <c r="AU528" s="231" t="s">
        <v>82</v>
      </c>
      <c r="AV528" s="13" t="s">
        <v>80</v>
      </c>
      <c r="AW528" s="13" t="s">
        <v>30</v>
      </c>
      <c r="AX528" s="13" t="s">
        <v>73</v>
      </c>
      <c r="AY528" s="231" t="s">
        <v>129</v>
      </c>
    </row>
    <row r="529" spans="1:65" s="13" customFormat="1">
      <c r="B529" s="222"/>
      <c r="C529" s="223"/>
      <c r="D529" s="217" t="s">
        <v>142</v>
      </c>
      <c r="E529" s="224" t="s">
        <v>1</v>
      </c>
      <c r="F529" s="225" t="s">
        <v>151</v>
      </c>
      <c r="G529" s="223"/>
      <c r="H529" s="224" t="s">
        <v>1</v>
      </c>
      <c r="I529" s="226"/>
      <c r="J529" s="223"/>
      <c r="K529" s="223"/>
      <c r="L529" s="227"/>
      <c r="M529" s="228"/>
      <c r="N529" s="229"/>
      <c r="O529" s="229"/>
      <c r="P529" s="229"/>
      <c r="Q529" s="229"/>
      <c r="R529" s="229"/>
      <c r="S529" s="229"/>
      <c r="T529" s="230"/>
      <c r="AT529" s="231" t="s">
        <v>142</v>
      </c>
      <c r="AU529" s="231" t="s">
        <v>82</v>
      </c>
      <c r="AV529" s="13" t="s">
        <v>80</v>
      </c>
      <c r="AW529" s="13" t="s">
        <v>30</v>
      </c>
      <c r="AX529" s="13" t="s">
        <v>73</v>
      </c>
      <c r="AY529" s="231" t="s">
        <v>129</v>
      </c>
    </row>
    <row r="530" spans="1:65" s="14" customFormat="1">
      <c r="B530" s="232"/>
      <c r="C530" s="233"/>
      <c r="D530" s="217" t="s">
        <v>142</v>
      </c>
      <c r="E530" s="234" t="s">
        <v>1</v>
      </c>
      <c r="F530" s="235" t="s">
        <v>643</v>
      </c>
      <c r="G530" s="233"/>
      <c r="H530" s="236">
        <v>36.404000000000003</v>
      </c>
      <c r="I530" s="237"/>
      <c r="J530" s="233"/>
      <c r="K530" s="233"/>
      <c r="L530" s="238"/>
      <c r="M530" s="239"/>
      <c r="N530" s="240"/>
      <c r="O530" s="240"/>
      <c r="P530" s="240"/>
      <c r="Q530" s="240"/>
      <c r="R530" s="240"/>
      <c r="S530" s="240"/>
      <c r="T530" s="241"/>
      <c r="AT530" s="242" t="s">
        <v>142</v>
      </c>
      <c r="AU530" s="242" t="s">
        <v>82</v>
      </c>
      <c r="AV530" s="14" t="s">
        <v>82</v>
      </c>
      <c r="AW530" s="14" t="s">
        <v>30</v>
      </c>
      <c r="AX530" s="14" t="s">
        <v>73</v>
      </c>
      <c r="AY530" s="242" t="s">
        <v>129</v>
      </c>
    </row>
    <row r="531" spans="1:65" s="14" customFormat="1">
      <c r="B531" s="232"/>
      <c r="C531" s="233"/>
      <c r="D531" s="217" t="s">
        <v>142</v>
      </c>
      <c r="E531" s="234" t="s">
        <v>1</v>
      </c>
      <c r="F531" s="235" t="s">
        <v>644</v>
      </c>
      <c r="G531" s="233"/>
      <c r="H531" s="236">
        <v>8.3550000000000004</v>
      </c>
      <c r="I531" s="237"/>
      <c r="J531" s="233"/>
      <c r="K531" s="233"/>
      <c r="L531" s="238"/>
      <c r="M531" s="239"/>
      <c r="N531" s="240"/>
      <c r="O531" s="240"/>
      <c r="P531" s="240"/>
      <c r="Q531" s="240"/>
      <c r="R531" s="240"/>
      <c r="S531" s="240"/>
      <c r="T531" s="241"/>
      <c r="AT531" s="242" t="s">
        <v>142</v>
      </c>
      <c r="AU531" s="242" t="s">
        <v>82</v>
      </c>
      <c r="AV531" s="14" t="s">
        <v>82</v>
      </c>
      <c r="AW531" s="14" t="s">
        <v>30</v>
      </c>
      <c r="AX531" s="14" t="s">
        <v>73</v>
      </c>
      <c r="AY531" s="242" t="s">
        <v>129</v>
      </c>
    </row>
    <row r="532" spans="1:65" s="15" customFormat="1">
      <c r="B532" s="253"/>
      <c r="C532" s="254"/>
      <c r="D532" s="217" t="s">
        <v>142</v>
      </c>
      <c r="E532" s="255" t="s">
        <v>1</v>
      </c>
      <c r="F532" s="256" t="s">
        <v>211</v>
      </c>
      <c r="G532" s="254"/>
      <c r="H532" s="257">
        <v>44.759</v>
      </c>
      <c r="I532" s="258"/>
      <c r="J532" s="254"/>
      <c r="K532" s="254"/>
      <c r="L532" s="259"/>
      <c r="M532" s="260"/>
      <c r="N532" s="261"/>
      <c r="O532" s="261"/>
      <c r="P532" s="261"/>
      <c r="Q532" s="261"/>
      <c r="R532" s="261"/>
      <c r="S532" s="261"/>
      <c r="T532" s="262"/>
      <c r="AT532" s="263" t="s">
        <v>142</v>
      </c>
      <c r="AU532" s="263" t="s">
        <v>82</v>
      </c>
      <c r="AV532" s="15" t="s">
        <v>136</v>
      </c>
      <c r="AW532" s="15" t="s">
        <v>30</v>
      </c>
      <c r="AX532" s="15" t="s">
        <v>80</v>
      </c>
      <c r="AY532" s="263" t="s">
        <v>129</v>
      </c>
    </row>
    <row r="533" spans="1:65" s="2" customFormat="1" ht="21.75" customHeight="1">
      <c r="A533" s="34"/>
      <c r="B533" s="35"/>
      <c r="C533" s="243" t="s">
        <v>645</v>
      </c>
      <c r="D533" s="243" t="s">
        <v>161</v>
      </c>
      <c r="E533" s="244" t="s">
        <v>646</v>
      </c>
      <c r="F533" s="245" t="s">
        <v>647</v>
      </c>
      <c r="G533" s="246" t="s">
        <v>171</v>
      </c>
      <c r="H533" s="247">
        <v>49.234999999999999</v>
      </c>
      <c r="I533" s="248"/>
      <c r="J533" s="249">
        <f>ROUND(I533*H533,2)</f>
        <v>0</v>
      </c>
      <c r="K533" s="245" t="s">
        <v>186</v>
      </c>
      <c r="L533" s="250"/>
      <c r="M533" s="251" t="s">
        <v>1</v>
      </c>
      <c r="N533" s="252" t="s">
        <v>38</v>
      </c>
      <c r="O533" s="71"/>
      <c r="P533" s="213">
        <f>O533*H533</f>
        <v>0</v>
      </c>
      <c r="Q533" s="213">
        <v>1.7000000000000001E-2</v>
      </c>
      <c r="R533" s="213">
        <f>Q533*H533</f>
        <v>0.83699500000000004</v>
      </c>
      <c r="S533" s="213">
        <v>0</v>
      </c>
      <c r="T533" s="214">
        <f>S533*H533</f>
        <v>0</v>
      </c>
      <c r="U533" s="34"/>
      <c r="V533" s="34"/>
      <c r="W533" s="34"/>
      <c r="X533" s="34"/>
      <c r="Y533" s="34"/>
      <c r="Z533" s="34"/>
      <c r="AA533" s="34"/>
      <c r="AB533" s="34"/>
      <c r="AC533" s="34"/>
      <c r="AD533" s="34"/>
      <c r="AE533" s="34"/>
      <c r="AR533" s="215" t="s">
        <v>372</v>
      </c>
      <c r="AT533" s="215" t="s">
        <v>161</v>
      </c>
      <c r="AU533" s="215" t="s">
        <v>82</v>
      </c>
      <c r="AY533" s="17" t="s">
        <v>129</v>
      </c>
      <c r="BE533" s="216">
        <f>IF(N533="základní",J533,0)</f>
        <v>0</v>
      </c>
      <c r="BF533" s="216">
        <f>IF(N533="snížená",J533,0)</f>
        <v>0</v>
      </c>
      <c r="BG533" s="216">
        <f>IF(N533="zákl. přenesená",J533,0)</f>
        <v>0</v>
      </c>
      <c r="BH533" s="216">
        <f>IF(N533="sníž. přenesená",J533,0)</f>
        <v>0</v>
      </c>
      <c r="BI533" s="216">
        <f>IF(N533="nulová",J533,0)</f>
        <v>0</v>
      </c>
      <c r="BJ533" s="17" t="s">
        <v>80</v>
      </c>
      <c r="BK533" s="216">
        <f>ROUND(I533*H533,2)</f>
        <v>0</v>
      </c>
      <c r="BL533" s="17" t="s">
        <v>259</v>
      </c>
      <c r="BM533" s="215" t="s">
        <v>648</v>
      </c>
    </row>
    <row r="534" spans="1:65" s="2" customFormat="1">
      <c r="A534" s="34"/>
      <c r="B534" s="35"/>
      <c r="C534" s="36"/>
      <c r="D534" s="217" t="s">
        <v>138</v>
      </c>
      <c r="E534" s="36"/>
      <c r="F534" s="218" t="s">
        <v>647</v>
      </c>
      <c r="G534" s="36"/>
      <c r="H534" s="36"/>
      <c r="I534" s="118"/>
      <c r="J534" s="36"/>
      <c r="K534" s="36"/>
      <c r="L534" s="39"/>
      <c r="M534" s="219"/>
      <c r="N534" s="220"/>
      <c r="O534" s="71"/>
      <c r="P534" s="71"/>
      <c r="Q534" s="71"/>
      <c r="R534" s="71"/>
      <c r="S534" s="71"/>
      <c r="T534" s="72"/>
      <c r="U534" s="34"/>
      <c r="V534" s="34"/>
      <c r="W534" s="34"/>
      <c r="X534" s="34"/>
      <c r="Y534" s="34"/>
      <c r="Z534" s="34"/>
      <c r="AA534" s="34"/>
      <c r="AB534" s="34"/>
      <c r="AC534" s="34"/>
      <c r="AD534" s="34"/>
      <c r="AE534" s="34"/>
      <c r="AT534" s="17" t="s">
        <v>138</v>
      </c>
      <c r="AU534" s="17" t="s">
        <v>82</v>
      </c>
    </row>
    <row r="535" spans="1:65" s="13" customFormat="1">
      <c r="B535" s="222"/>
      <c r="C535" s="223"/>
      <c r="D535" s="217" t="s">
        <v>142</v>
      </c>
      <c r="E535" s="224" t="s">
        <v>1</v>
      </c>
      <c r="F535" s="225" t="s">
        <v>649</v>
      </c>
      <c r="G535" s="223"/>
      <c r="H535" s="224" t="s">
        <v>1</v>
      </c>
      <c r="I535" s="226"/>
      <c r="J535" s="223"/>
      <c r="K535" s="223"/>
      <c r="L535" s="227"/>
      <c r="M535" s="228"/>
      <c r="N535" s="229"/>
      <c r="O535" s="229"/>
      <c r="P535" s="229"/>
      <c r="Q535" s="229"/>
      <c r="R535" s="229"/>
      <c r="S535" s="229"/>
      <c r="T535" s="230"/>
      <c r="AT535" s="231" t="s">
        <v>142</v>
      </c>
      <c r="AU535" s="231" t="s">
        <v>82</v>
      </c>
      <c r="AV535" s="13" t="s">
        <v>80</v>
      </c>
      <c r="AW535" s="13" t="s">
        <v>30</v>
      </c>
      <c r="AX535" s="13" t="s">
        <v>73</v>
      </c>
      <c r="AY535" s="231" t="s">
        <v>129</v>
      </c>
    </row>
    <row r="536" spans="1:65" s="14" customFormat="1">
      <c r="B536" s="232"/>
      <c r="C536" s="233"/>
      <c r="D536" s="217" t="s">
        <v>142</v>
      </c>
      <c r="E536" s="234" t="s">
        <v>1</v>
      </c>
      <c r="F536" s="235" t="s">
        <v>650</v>
      </c>
      <c r="G536" s="233"/>
      <c r="H536" s="236">
        <v>44.759</v>
      </c>
      <c r="I536" s="237"/>
      <c r="J536" s="233"/>
      <c r="K536" s="233"/>
      <c r="L536" s="238"/>
      <c r="M536" s="239"/>
      <c r="N536" s="240"/>
      <c r="O536" s="240"/>
      <c r="P536" s="240"/>
      <c r="Q536" s="240"/>
      <c r="R536" s="240"/>
      <c r="S536" s="240"/>
      <c r="T536" s="241"/>
      <c r="AT536" s="242" t="s">
        <v>142</v>
      </c>
      <c r="AU536" s="242" t="s">
        <v>82</v>
      </c>
      <c r="AV536" s="14" t="s">
        <v>82</v>
      </c>
      <c r="AW536" s="14" t="s">
        <v>30</v>
      </c>
      <c r="AX536" s="14" t="s">
        <v>73</v>
      </c>
      <c r="AY536" s="242" t="s">
        <v>129</v>
      </c>
    </row>
    <row r="537" spans="1:65" s="15" customFormat="1">
      <c r="B537" s="253"/>
      <c r="C537" s="254"/>
      <c r="D537" s="217" t="s">
        <v>142</v>
      </c>
      <c r="E537" s="255" t="s">
        <v>1</v>
      </c>
      <c r="F537" s="256" t="s">
        <v>211</v>
      </c>
      <c r="G537" s="254"/>
      <c r="H537" s="257">
        <v>44.759</v>
      </c>
      <c r="I537" s="258"/>
      <c r="J537" s="254"/>
      <c r="K537" s="254"/>
      <c r="L537" s="259"/>
      <c r="M537" s="260"/>
      <c r="N537" s="261"/>
      <c r="O537" s="261"/>
      <c r="P537" s="261"/>
      <c r="Q537" s="261"/>
      <c r="R537" s="261"/>
      <c r="S537" s="261"/>
      <c r="T537" s="262"/>
      <c r="AT537" s="263" t="s">
        <v>142</v>
      </c>
      <c r="AU537" s="263" t="s">
        <v>82</v>
      </c>
      <c r="AV537" s="15" t="s">
        <v>136</v>
      </c>
      <c r="AW537" s="15" t="s">
        <v>30</v>
      </c>
      <c r="AX537" s="15" t="s">
        <v>80</v>
      </c>
      <c r="AY537" s="263" t="s">
        <v>129</v>
      </c>
    </row>
    <row r="538" spans="1:65" s="14" customFormat="1">
      <c r="B538" s="232"/>
      <c r="C538" s="233"/>
      <c r="D538" s="217" t="s">
        <v>142</v>
      </c>
      <c r="E538" s="233"/>
      <c r="F538" s="235" t="s">
        <v>651</v>
      </c>
      <c r="G538" s="233"/>
      <c r="H538" s="236">
        <v>49.234999999999999</v>
      </c>
      <c r="I538" s="237"/>
      <c r="J538" s="233"/>
      <c r="K538" s="233"/>
      <c r="L538" s="238"/>
      <c r="M538" s="239"/>
      <c r="N538" s="240"/>
      <c r="O538" s="240"/>
      <c r="P538" s="240"/>
      <c r="Q538" s="240"/>
      <c r="R538" s="240"/>
      <c r="S538" s="240"/>
      <c r="T538" s="241"/>
      <c r="AT538" s="242" t="s">
        <v>142</v>
      </c>
      <c r="AU538" s="242" t="s">
        <v>82</v>
      </c>
      <c r="AV538" s="14" t="s">
        <v>82</v>
      </c>
      <c r="AW538" s="14" t="s">
        <v>4</v>
      </c>
      <c r="AX538" s="14" t="s">
        <v>80</v>
      </c>
      <c r="AY538" s="242" t="s">
        <v>129</v>
      </c>
    </row>
    <row r="539" spans="1:65" s="2" customFormat="1" ht="21.75" customHeight="1">
      <c r="A539" s="34"/>
      <c r="B539" s="35"/>
      <c r="C539" s="204" t="s">
        <v>652</v>
      </c>
      <c r="D539" s="204" t="s">
        <v>131</v>
      </c>
      <c r="E539" s="205" t="s">
        <v>653</v>
      </c>
      <c r="F539" s="206" t="s">
        <v>654</v>
      </c>
      <c r="G539" s="207" t="s">
        <v>164</v>
      </c>
      <c r="H539" s="208">
        <v>1.0609999999999999</v>
      </c>
      <c r="I539" s="209"/>
      <c r="J539" s="210">
        <f>ROUND(I539*H539,2)</f>
        <v>0</v>
      </c>
      <c r="K539" s="206" t="s">
        <v>135</v>
      </c>
      <c r="L539" s="39"/>
      <c r="M539" s="211" t="s">
        <v>1</v>
      </c>
      <c r="N539" s="212" t="s">
        <v>38</v>
      </c>
      <c r="O539" s="71"/>
      <c r="P539" s="213">
        <f>O539*H539</f>
        <v>0</v>
      </c>
      <c r="Q539" s="213">
        <v>0</v>
      </c>
      <c r="R539" s="213">
        <f>Q539*H539</f>
        <v>0</v>
      </c>
      <c r="S539" s="213">
        <v>0</v>
      </c>
      <c r="T539" s="214">
        <f>S539*H539</f>
        <v>0</v>
      </c>
      <c r="U539" s="34"/>
      <c r="V539" s="34"/>
      <c r="W539" s="34"/>
      <c r="X539" s="34"/>
      <c r="Y539" s="34"/>
      <c r="Z539" s="34"/>
      <c r="AA539" s="34"/>
      <c r="AB539" s="34"/>
      <c r="AC539" s="34"/>
      <c r="AD539" s="34"/>
      <c r="AE539" s="34"/>
      <c r="AR539" s="215" t="s">
        <v>259</v>
      </c>
      <c r="AT539" s="215" t="s">
        <v>131</v>
      </c>
      <c r="AU539" s="215" t="s">
        <v>82</v>
      </c>
      <c r="AY539" s="17" t="s">
        <v>129</v>
      </c>
      <c r="BE539" s="216">
        <f>IF(N539="základní",J539,0)</f>
        <v>0</v>
      </c>
      <c r="BF539" s="216">
        <f>IF(N539="snížená",J539,0)</f>
        <v>0</v>
      </c>
      <c r="BG539" s="216">
        <f>IF(N539="zákl. přenesená",J539,0)</f>
        <v>0</v>
      </c>
      <c r="BH539" s="216">
        <f>IF(N539="sníž. přenesená",J539,0)</f>
        <v>0</v>
      </c>
      <c r="BI539" s="216">
        <f>IF(N539="nulová",J539,0)</f>
        <v>0</v>
      </c>
      <c r="BJ539" s="17" t="s">
        <v>80</v>
      </c>
      <c r="BK539" s="216">
        <f>ROUND(I539*H539,2)</f>
        <v>0</v>
      </c>
      <c r="BL539" s="17" t="s">
        <v>259</v>
      </c>
      <c r="BM539" s="215" t="s">
        <v>655</v>
      </c>
    </row>
    <row r="540" spans="1:65" s="2" customFormat="1" ht="29.25">
      <c r="A540" s="34"/>
      <c r="B540" s="35"/>
      <c r="C540" s="36"/>
      <c r="D540" s="217" t="s">
        <v>138</v>
      </c>
      <c r="E540" s="36"/>
      <c r="F540" s="218" t="s">
        <v>656</v>
      </c>
      <c r="G540" s="36"/>
      <c r="H540" s="36"/>
      <c r="I540" s="118"/>
      <c r="J540" s="36"/>
      <c r="K540" s="36"/>
      <c r="L540" s="39"/>
      <c r="M540" s="219"/>
      <c r="N540" s="220"/>
      <c r="O540" s="71"/>
      <c r="P540" s="71"/>
      <c r="Q540" s="71"/>
      <c r="R540" s="71"/>
      <c r="S540" s="71"/>
      <c r="T540" s="72"/>
      <c r="U540" s="34"/>
      <c r="V540" s="34"/>
      <c r="W540" s="34"/>
      <c r="X540" s="34"/>
      <c r="Y540" s="34"/>
      <c r="Z540" s="34"/>
      <c r="AA540" s="34"/>
      <c r="AB540" s="34"/>
      <c r="AC540" s="34"/>
      <c r="AD540" s="34"/>
      <c r="AE540" s="34"/>
      <c r="AT540" s="17" t="s">
        <v>138</v>
      </c>
      <c r="AU540" s="17" t="s">
        <v>82</v>
      </c>
    </row>
    <row r="541" spans="1:65" s="2" customFormat="1" ht="107.25">
      <c r="A541" s="34"/>
      <c r="B541" s="35"/>
      <c r="C541" s="36"/>
      <c r="D541" s="217" t="s">
        <v>140</v>
      </c>
      <c r="E541" s="36"/>
      <c r="F541" s="221" t="s">
        <v>657</v>
      </c>
      <c r="G541" s="36"/>
      <c r="H541" s="36"/>
      <c r="I541" s="118"/>
      <c r="J541" s="36"/>
      <c r="K541" s="36"/>
      <c r="L541" s="39"/>
      <c r="M541" s="219"/>
      <c r="N541" s="220"/>
      <c r="O541" s="71"/>
      <c r="P541" s="71"/>
      <c r="Q541" s="71"/>
      <c r="R541" s="71"/>
      <c r="S541" s="71"/>
      <c r="T541" s="72"/>
      <c r="U541" s="34"/>
      <c r="V541" s="34"/>
      <c r="W541" s="34"/>
      <c r="X541" s="34"/>
      <c r="Y541" s="34"/>
      <c r="Z541" s="34"/>
      <c r="AA541" s="34"/>
      <c r="AB541" s="34"/>
      <c r="AC541" s="34"/>
      <c r="AD541" s="34"/>
      <c r="AE541" s="34"/>
      <c r="AT541" s="17" t="s">
        <v>140</v>
      </c>
      <c r="AU541" s="17" t="s">
        <v>82</v>
      </c>
    </row>
    <row r="542" spans="1:65" s="12" customFormat="1" ht="22.9" customHeight="1">
      <c r="B542" s="188"/>
      <c r="C542" s="189"/>
      <c r="D542" s="190" t="s">
        <v>72</v>
      </c>
      <c r="E542" s="202" t="s">
        <v>658</v>
      </c>
      <c r="F542" s="202" t="s">
        <v>659</v>
      </c>
      <c r="G542" s="189"/>
      <c r="H542" s="189"/>
      <c r="I542" s="192"/>
      <c r="J542" s="203">
        <f>BK542</f>
        <v>0</v>
      </c>
      <c r="K542" s="189"/>
      <c r="L542" s="194"/>
      <c r="M542" s="195"/>
      <c r="N542" s="196"/>
      <c r="O542" s="196"/>
      <c r="P542" s="197">
        <f>SUM(P543:P591)</f>
        <v>0</v>
      </c>
      <c r="Q542" s="196"/>
      <c r="R542" s="197">
        <f>SUM(R543:R591)</f>
        <v>0.11206198000000001</v>
      </c>
      <c r="S542" s="196"/>
      <c r="T542" s="198">
        <f>SUM(T543:T591)</f>
        <v>0</v>
      </c>
      <c r="AR542" s="199" t="s">
        <v>82</v>
      </c>
      <c r="AT542" s="200" t="s">
        <v>72</v>
      </c>
      <c r="AU542" s="200" t="s">
        <v>80</v>
      </c>
      <c r="AY542" s="199" t="s">
        <v>129</v>
      </c>
      <c r="BK542" s="201">
        <f>SUM(BK543:BK591)</f>
        <v>0</v>
      </c>
    </row>
    <row r="543" spans="1:65" s="2" customFormat="1" ht="21.75" customHeight="1">
      <c r="A543" s="34"/>
      <c r="B543" s="35"/>
      <c r="C543" s="204" t="s">
        <v>660</v>
      </c>
      <c r="D543" s="204" t="s">
        <v>131</v>
      </c>
      <c r="E543" s="205" t="s">
        <v>661</v>
      </c>
      <c r="F543" s="206" t="s">
        <v>662</v>
      </c>
      <c r="G543" s="207" t="s">
        <v>171</v>
      </c>
      <c r="H543" s="208">
        <v>156.93100000000001</v>
      </c>
      <c r="I543" s="209"/>
      <c r="J543" s="210">
        <f>ROUND(I543*H543,2)</f>
        <v>0</v>
      </c>
      <c r="K543" s="206" t="s">
        <v>135</v>
      </c>
      <c r="L543" s="39"/>
      <c r="M543" s="211" t="s">
        <v>1</v>
      </c>
      <c r="N543" s="212" t="s">
        <v>38</v>
      </c>
      <c r="O543" s="71"/>
      <c r="P543" s="213">
        <f>O543*H543</f>
        <v>0</v>
      </c>
      <c r="Q543" s="213">
        <v>0</v>
      </c>
      <c r="R543" s="213">
        <f>Q543*H543</f>
        <v>0</v>
      </c>
      <c r="S543" s="213">
        <v>0</v>
      </c>
      <c r="T543" s="214">
        <f>S543*H543</f>
        <v>0</v>
      </c>
      <c r="U543" s="34"/>
      <c r="V543" s="34"/>
      <c r="W543" s="34"/>
      <c r="X543" s="34"/>
      <c r="Y543" s="34"/>
      <c r="Z543" s="34"/>
      <c r="AA543" s="34"/>
      <c r="AB543" s="34"/>
      <c r="AC543" s="34"/>
      <c r="AD543" s="34"/>
      <c r="AE543" s="34"/>
      <c r="AR543" s="215" t="s">
        <v>259</v>
      </c>
      <c r="AT543" s="215" t="s">
        <v>131</v>
      </c>
      <c r="AU543" s="215" t="s">
        <v>82</v>
      </c>
      <c r="AY543" s="17" t="s">
        <v>129</v>
      </c>
      <c r="BE543" s="216">
        <f>IF(N543="základní",J543,0)</f>
        <v>0</v>
      </c>
      <c r="BF543" s="216">
        <f>IF(N543="snížená",J543,0)</f>
        <v>0</v>
      </c>
      <c r="BG543" s="216">
        <f>IF(N543="zákl. přenesená",J543,0)</f>
        <v>0</v>
      </c>
      <c r="BH543" s="216">
        <f>IF(N543="sníž. přenesená",J543,0)</f>
        <v>0</v>
      </c>
      <c r="BI543" s="216">
        <f>IF(N543="nulová",J543,0)</f>
        <v>0</v>
      </c>
      <c r="BJ543" s="17" t="s">
        <v>80</v>
      </c>
      <c r="BK543" s="216">
        <f>ROUND(I543*H543,2)</f>
        <v>0</v>
      </c>
      <c r="BL543" s="17" t="s">
        <v>259</v>
      </c>
      <c r="BM543" s="215" t="s">
        <v>663</v>
      </c>
    </row>
    <row r="544" spans="1:65" s="2" customFormat="1" ht="19.5">
      <c r="A544" s="34"/>
      <c r="B544" s="35"/>
      <c r="C544" s="36"/>
      <c r="D544" s="217" t="s">
        <v>138</v>
      </c>
      <c r="E544" s="36"/>
      <c r="F544" s="218" t="s">
        <v>664</v>
      </c>
      <c r="G544" s="36"/>
      <c r="H544" s="36"/>
      <c r="I544" s="118"/>
      <c r="J544" s="36"/>
      <c r="K544" s="36"/>
      <c r="L544" s="39"/>
      <c r="M544" s="219"/>
      <c r="N544" s="220"/>
      <c r="O544" s="71"/>
      <c r="P544" s="71"/>
      <c r="Q544" s="71"/>
      <c r="R544" s="71"/>
      <c r="S544" s="71"/>
      <c r="T544" s="72"/>
      <c r="U544" s="34"/>
      <c r="V544" s="34"/>
      <c r="W544" s="34"/>
      <c r="X544" s="34"/>
      <c r="Y544" s="34"/>
      <c r="Z544" s="34"/>
      <c r="AA544" s="34"/>
      <c r="AB544" s="34"/>
      <c r="AC544" s="34"/>
      <c r="AD544" s="34"/>
      <c r="AE544" s="34"/>
      <c r="AT544" s="17" t="s">
        <v>138</v>
      </c>
      <c r="AU544" s="17" t="s">
        <v>82</v>
      </c>
    </row>
    <row r="545" spans="2:51" s="13" customFormat="1">
      <c r="B545" s="222"/>
      <c r="C545" s="223"/>
      <c r="D545" s="217" t="s">
        <v>142</v>
      </c>
      <c r="E545" s="224" t="s">
        <v>1</v>
      </c>
      <c r="F545" s="225" t="s">
        <v>473</v>
      </c>
      <c r="G545" s="223"/>
      <c r="H545" s="224" t="s">
        <v>1</v>
      </c>
      <c r="I545" s="226"/>
      <c r="J545" s="223"/>
      <c r="K545" s="223"/>
      <c r="L545" s="227"/>
      <c r="M545" s="228"/>
      <c r="N545" s="229"/>
      <c r="O545" s="229"/>
      <c r="P545" s="229"/>
      <c r="Q545" s="229"/>
      <c r="R545" s="229"/>
      <c r="S545" s="229"/>
      <c r="T545" s="230"/>
      <c r="AT545" s="231" t="s">
        <v>142</v>
      </c>
      <c r="AU545" s="231" t="s">
        <v>82</v>
      </c>
      <c r="AV545" s="13" t="s">
        <v>80</v>
      </c>
      <c r="AW545" s="13" t="s">
        <v>30</v>
      </c>
      <c r="AX545" s="13" t="s">
        <v>73</v>
      </c>
      <c r="AY545" s="231" t="s">
        <v>129</v>
      </c>
    </row>
    <row r="546" spans="2:51" s="13" customFormat="1">
      <c r="B546" s="222"/>
      <c r="C546" s="223"/>
      <c r="D546" s="217" t="s">
        <v>142</v>
      </c>
      <c r="E546" s="224" t="s">
        <v>1</v>
      </c>
      <c r="F546" s="225" t="s">
        <v>665</v>
      </c>
      <c r="G546" s="223"/>
      <c r="H546" s="224" t="s">
        <v>1</v>
      </c>
      <c r="I546" s="226"/>
      <c r="J546" s="223"/>
      <c r="K546" s="223"/>
      <c r="L546" s="227"/>
      <c r="M546" s="228"/>
      <c r="N546" s="229"/>
      <c r="O546" s="229"/>
      <c r="P546" s="229"/>
      <c r="Q546" s="229"/>
      <c r="R546" s="229"/>
      <c r="S546" s="229"/>
      <c r="T546" s="230"/>
      <c r="AT546" s="231" t="s">
        <v>142</v>
      </c>
      <c r="AU546" s="231" t="s">
        <v>82</v>
      </c>
      <c r="AV546" s="13" t="s">
        <v>80</v>
      </c>
      <c r="AW546" s="13" t="s">
        <v>30</v>
      </c>
      <c r="AX546" s="13" t="s">
        <v>73</v>
      </c>
      <c r="AY546" s="231" t="s">
        <v>129</v>
      </c>
    </row>
    <row r="547" spans="2:51" s="14" customFormat="1">
      <c r="B547" s="232"/>
      <c r="C547" s="233"/>
      <c r="D547" s="217" t="s">
        <v>142</v>
      </c>
      <c r="E547" s="234" t="s">
        <v>1</v>
      </c>
      <c r="F547" s="235" t="s">
        <v>666</v>
      </c>
      <c r="G547" s="233"/>
      <c r="H547" s="236">
        <v>15.326000000000001</v>
      </c>
      <c r="I547" s="237"/>
      <c r="J547" s="233"/>
      <c r="K547" s="233"/>
      <c r="L547" s="238"/>
      <c r="M547" s="239"/>
      <c r="N547" s="240"/>
      <c r="O547" s="240"/>
      <c r="P547" s="240"/>
      <c r="Q547" s="240"/>
      <c r="R547" s="240"/>
      <c r="S547" s="240"/>
      <c r="T547" s="241"/>
      <c r="AT547" s="242" t="s">
        <v>142</v>
      </c>
      <c r="AU547" s="242" t="s">
        <v>82</v>
      </c>
      <c r="AV547" s="14" t="s">
        <v>82</v>
      </c>
      <c r="AW547" s="14" t="s">
        <v>30</v>
      </c>
      <c r="AX547" s="14" t="s">
        <v>73</v>
      </c>
      <c r="AY547" s="242" t="s">
        <v>129</v>
      </c>
    </row>
    <row r="548" spans="2:51" s="13" customFormat="1">
      <c r="B548" s="222"/>
      <c r="C548" s="223"/>
      <c r="D548" s="217" t="s">
        <v>142</v>
      </c>
      <c r="E548" s="224" t="s">
        <v>1</v>
      </c>
      <c r="F548" s="225" t="s">
        <v>501</v>
      </c>
      <c r="G548" s="223"/>
      <c r="H548" s="224" t="s">
        <v>1</v>
      </c>
      <c r="I548" s="226"/>
      <c r="J548" s="223"/>
      <c r="K548" s="223"/>
      <c r="L548" s="227"/>
      <c r="M548" s="228"/>
      <c r="N548" s="229"/>
      <c r="O548" s="229"/>
      <c r="P548" s="229"/>
      <c r="Q548" s="229"/>
      <c r="R548" s="229"/>
      <c r="S548" s="229"/>
      <c r="T548" s="230"/>
      <c r="AT548" s="231" t="s">
        <v>142</v>
      </c>
      <c r="AU548" s="231" t="s">
        <v>82</v>
      </c>
      <c r="AV548" s="13" t="s">
        <v>80</v>
      </c>
      <c r="AW548" s="13" t="s">
        <v>30</v>
      </c>
      <c r="AX548" s="13" t="s">
        <v>73</v>
      </c>
      <c r="AY548" s="231" t="s">
        <v>129</v>
      </c>
    </row>
    <row r="549" spans="2:51" s="14" customFormat="1">
      <c r="B549" s="232"/>
      <c r="C549" s="233"/>
      <c r="D549" s="217" t="s">
        <v>142</v>
      </c>
      <c r="E549" s="234" t="s">
        <v>1</v>
      </c>
      <c r="F549" s="235" t="s">
        <v>667</v>
      </c>
      <c r="G549" s="233"/>
      <c r="H549" s="236">
        <v>8.702</v>
      </c>
      <c r="I549" s="237"/>
      <c r="J549" s="233"/>
      <c r="K549" s="233"/>
      <c r="L549" s="238"/>
      <c r="M549" s="239"/>
      <c r="N549" s="240"/>
      <c r="O549" s="240"/>
      <c r="P549" s="240"/>
      <c r="Q549" s="240"/>
      <c r="R549" s="240"/>
      <c r="S549" s="240"/>
      <c r="T549" s="241"/>
      <c r="AT549" s="242" t="s">
        <v>142</v>
      </c>
      <c r="AU549" s="242" t="s">
        <v>82</v>
      </c>
      <c r="AV549" s="14" t="s">
        <v>82</v>
      </c>
      <c r="AW549" s="14" t="s">
        <v>30</v>
      </c>
      <c r="AX549" s="14" t="s">
        <v>73</v>
      </c>
      <c r="AY549" s="242" t="s">
        <v>129</v>
      </c>
    </row>
    <row r="550" spans="2:51" s="13" customFormat="1">
      <c r="B550" s="222"/>
      <c r="C550" s="223"/>
      <c r="D550" s="217" t="s">
        <v>142</v>
      </c>
      <c r="E550" s="224" t="s">
        <v>1</v>
      </c>
      <c r="F550" s="225" t="s">
        <v>474</v>
      </c>
      <c r="G550" s="223"/>
      <c r="H550" s="224" t="s">
        <v>1</v>
      </c>
      <c r="I550" s="226"/>
      <c r="J550" s="223"/>
      <c r="K550" s="223"/>
      <c r="L550" s="227"/>
      <c r="M550" s="228"/>
      <c r="N550" s="229"/>
      <c r="O550" s="229"/>
      <c r="P550" s="229"/>
      <c r="Q550" s="229"/>
      <c r="R550" s="229"/>
      <c r="S550" s="229"/>
      <c r="T550" s="230"/>
      <c r="AT550" s="231" t="s">
        <v>142</v>
      </c>
      <c r="AU550" s="231" t="s">
        <v>82</v>
      </c>
      <c r="AV550" s="13" t="s">
        <v>80</v>
      </c>
      <c r="AW550" s="13" t="s">
        <v>30</v>
      </c>
      <c r="AX550" s="13" t="s">
        <v>73</v>
      </c>
      <c r="AY550" s="231" t="s">
        <v>129</v>
      </c>
    </row>
    <row r="551" spans="2:51" s="14" customFormat="1">
      <c r="B551" s="232"/>
      <c r="C551" s="233"/>
      <c r="D551" s="217" t="s">
        <v>142</v>
      </c>
      <c r="E551" s="234" t="s">
        <v>1</v>
      </c>
      <c r="F551" s="235" t="s">
        <v>668</v>
      </c>
      <c r="G551" s="233"/>
      <c r="H551" s="236">
        <v>6.4050000000000002</v>
      </c>
      <c r="I551" s="237"/>
      <c r="J551" s="233"/>
      <c r="K551" s="233"/>
      <c r="L551" s="238"/>
      <c r="M551" s="239"/>
      <c r="N551" s="240"/>
      <c r="O551" s="240"/>
      <c r="P551" s="240"/>
      <c r="Q551" s="240"/>
      <c r="R551" s="240"/>
      <c r="S551" s="240"/>
      <c r="T551" s="241"/>
      <c r="AT551" s="242" t="s">
        <v>142</v>
      </c>
      <c r="AU551" s="242" t="s">
        <v>82</v>
      </c>
      <c r="AV551" s="14" t="s">
        <v>82</v>
      </c>
      <c r="AW551" s="14" t="s">
        <v>30</v>
      </c>
      <c r="AX551" s="14" t="s">
        <v>73</v>
      </c>
      <c r="AY551" s="242" t="s">
        <v>129</v>
      </c>
    </row>
    <row r="552" spans="2:51" s="13" customFormat="1">
      <c r="B552" s="222"/>
      <c r="C552" s="223"/>
      <c r="D552" s="217" t="s">
        <v>142</v>
      </c>
      <c r="E552" s="224" t="s">
        <v>1</v>
      </c>
      <c r="F552" s="225" t="s">
        <v>476</v>
      </c>
      <c r="G552" s="223"/>
      <c r="H552" s="224" t="s">
        <v>1</v>
      </c>
      <c r="I552" s="226"/>
      <c r="J552" s="223"/>
      <c r="K552" s="223"/>
      <c r="L552" s="227"/>
      <c r="M552" s="228"/>
      <c r="N552" s="229"/>
      <c r="O552" s="229"/>
      <c r="P552" s="229"/>
      <c r="Q552" s="229"/>
      <c r="R552" s="229"/>
      <c r="S552" s="229"/>
      <c r="T552" s="230"/>
      <c r="AT552" s="231" t="s">
        <v>142</v>
      </c>
      <c r="AU552" s="231" t="s">
        <v>82</v>
      </c>
      <c r="AV552" s="13" t="s">
        <v>80</v>
      </c>
      <c r="AW552" s="13" t="s">
        <v>30</v>
      </c>
      <c r="AX552" s="13" t="s">
        <v>73</v>
      </c>
      <c r="AY552" s="231" t="s">
        <v>129</v>
      </c>
    </row>
    <row r="553" spans="2:51" s="14" customFormat="1">
      <c r="B553" s="232"/>
      <c r="C553" s="233"/>
      <c r="D553" s="217" t="s">
        <v>142</v>
      </c>
      <c r="E553" s="234" t="s">
        <v>1</v>
      </c>
      <c r="F553" s="235" t="s">
        <v>669</v>
      </c>
      <c r="G553" s="233"/>
      <c r="H553" s="236">
        <v>4.3010000000000002</v>
      </c>
      <c r="I553" s="237"/>
      <c r="J553" s="233"/>
      <c r="K553" s="233"/>
      <c r="L553" s="238"/>
      <c r="M553" s="239"/>
      <c r="N553" s="240"/>
      <c r="O553" s="240"/>
      <c r="P553" s="240"/>
      <c r="Q553" s="240"/>
      <c r="R553" s="240"/>
      <c r="S553" s="240"/>
      <c r="T553" s="241"/>
      <c r="AT553" s="242" t="s">
        <v>142</v>
      </c>
      <c r="AU553" s="242" t="s">
        <v>82</v>
      </c>
      <c r="AV553" s="14" t="s">
        <v>82</v>
      </c>
      <c r="AW553" s="14" t="s">
        <v>30</v>
      </c>
      <c r="AX553" s="14" t="s">
        <v>73</v>
      </c>
      <c r="AY553" s="242" t="s">
        <v>129</v>
      </c>
    </row>
    <row r="554" spans="2:51" s="13" customFormat="1">
      <c r="B554" s="222"/>
      <c r="C554" s="223"/>
      <c r="D554" s="217" t="s">
        <v>142</v>
      </c>
      <c r="E554" s="224" t="s">
        <v>1</v>
      </c>
      <c r="F554" s="225" t="s">
        <v>478</v>
      </c>
      <c r="G554" s="223"/>
      <c r="H554" s="224" t="s">
        <v>1</v>
      </c>
      <c r="I554" s="226"/>
      <c r="J554" s="223"/>
      <c r="K554" s="223"/>
      <c r="L554" s="227"/>
      <c r="M554" s="228"/>
      <c r="N554" s="229"/>
      <c r="O554" s="229"/>
      <c r="P554" s="229"/>
      <c r="Q554" s="229"/>
      <c r="R554" s="229"/>
      <c r="S554" s="229"/>
      <c r="T554" s="230"/>
      <c r="AT554" s="231" t="s">
        <v>142</v>
      </c>
      <c r="AU554" s="231" t="s">
        <v>82</v>
      </c>
      <c r="AV554" s="13" t="s">
        <v>80</v>
      </c>
      <c r="AW554" s="13" t="s">
        <v>30</v>
      </c>
      <c r="AX554" s="13" t="s">
        <v>73</v>
      </c>
      <c r="AY554" s="231" t="s">
        <v>129</v>
      </c>
    </row>
    <row r="555" spans="2:51" s="14" customFormat="1">
      <c r="B555" s="232"/>
      <c r="C555" s="233"/>
      <c r="D555" s="217" t="s">
        <v>142</v>
      </c>
      <c r="E555" s="234" t="s">
        <v>1</v>
      </c>
      <c r="F555" s="235" t="s">
        <v>670</v>
      </c>
      <c r="G555" s="233"/>
      <c r="H555" s="236">
        <v>2.7269999999999999</v>
      </c>
      <c r="I555" s="237"/>
      <c r="J555" s="233"/>
      <c r="K555" s="233"/>
      <c r="L555" s="238"/>
      <c r="M555" s="239"/>
      <c r="N555" s="240"/>
      <c r="O555" s="240"/>
      <c r="P555" s="240"/>
      <c r="Q555" s="240"/>
      <c r="R555" s="240"/>
      <c r="S555" s="240"/>
      <c r="T555" s="241"/>
      <c r="AT555" s="242" t="s">
        <v>142</v>
      </c>
      <c r="AU555" s="242" t="s">
        <v>82</v>
      </c>
      <c r="AV555" s="14" t="s">
        <v>82</v>
      </c>
      <c r="AW555" s="14" t="s">
        <v>30</v>
      </c>
      <c r="AX555" s="14" t="s">
        <v>73</v>
      </c>
      <c r="AY555" s="242" t="s">
        <v>129</v>
      </c>
    </row>
    <row r="556" spans="2:51" s="13" customFormat="1">
      <c r="B556" s="222"/>
      <c r="C556" s="223"/>
      <c r="D556" s="217" t="s">
        <v>142</v>
      </c>
      <c r="E556" s="224" t="s">
        <v>1</v>
      </c>
      <c r="F556" s="225" t="s">
        <v>480</v>
      </c>
      <c r="G556" s="223"/>
      <c r="H556" s="224" t="s">
        <v>1</v>
      </c>
      <c r="I556" s="226"/>
      <c r="J556" s="223"/>
      <c r="K556" s="223"/>
      <c r="L556" s="227"/>
      <c r="M556" s="228"/>
      <c r="N556" s="229"/>
      <c r="O556" s="229"/>
      <c r="P556" s="229"/>
      <c r="Q556" s="229"/>
      <c r="R556" s="229"/>
      <c r="S556" s="229"/>
      <c r="T556" s="230"/>
      <c r="AT556" s="231" t="s">
        <v>142</v>
      </c>
      <c r="AU556" s="231" t="s">
        <v>82</v>
      </c>
      <c r="AV556" s="13" t="s">
        <v>80</v>
      </c>
      <c r="AW556" s="13" t="s">
        <v>30</v>
      </c>
      <c r="AX556" s="13" t="s">
        <v>73</v>
      </c>
      <c r="AY556" s="231" t="s">
        <v>129</v>
      </c>
    </row>
    <row r="557" spans="2:51" s="14" customFormat="1">
      <c r="B557" s="232"/>
      <c r="C557" s="233"/>
      <c r="D557" s="217" t="s">
        <v>142</v>
      </c>
      <c r="E557" s="234" t="s">
        <v>1</v>
      </c>
      <c r="F557" s="235" t="s">
        <v>671</v>
      </c>
      <c r="G557" s="233"/>
      <c r="H557" s="236">
        <v>19.34</v>
      </c>
      <c r="I557" s="237"/>
      <c r="J557" s="233"/>
      <c r="K557" s="233"/>
      <c r="L557" s="238"/>
      <c r="M557" s="239"/>
      <c r="N557" s="240"/>
      <c r="O557" s="240"/>
      <c r="P557" s="240"/>
      <c r="Q557" s="240"/>
      <c r="R557" s="240"/>
      <c r="S557" s="240"/>
      <c r="T557" s="241"/>
      <c r="AT557" s="242" t="s">
        <v>142</v>
      </c>
      <c r="AU557" s="242" t="s">
        <v>82</v>
      </c>
      <c r="AV557" s="14" t="s">
        <v>82</v>
      </c>
      <c r="AW557" s="14" t="s">
        <v>30</v>
      </c>
      <c r="AX557" s="14" t="s">
        <v>73</v>
      </c>
      <c r="AY557" s="242" t="s">
        <v>129</v>
      </c>
    </row>
    <row r="558" spans="2:51" s="13" customFormat="1">
      <c r="B558" s="222"/>
      <c r="C558" s="223"/>
      <c r="D558" s="217" t="s">
        <v>142</v>
      </c>
      <c r="E558" s="224" t="s">
        <v>1</v>
      </c>
      <c r="F558" s="225" t="s">
        <v>459</v>
      </c>
      <c r="G558" s="223"/>
      <c r="H558" s="224" t="s">
        <v>1</v>
      </c>
      <c r="I558" s="226"/>
      <c r="J558" s="223"/>
      <c r="K558" s="223"/>
      <c r="L558" s="227"/>
      <c r="M558" s="228"/>
      <c r="N558" s="229"/>
      <c r="O558" s="229"/>
      <c r="P558" s="229"/>
      <c r="Q558" s="229"/>
      <c r="R558" s="229"/>
      <c r="S558" s="229"/>
      <c r="T558" s="230"/>
      <c r="AT558" s="231" t="s">
        <v>142</v>
      </c>
      <c r="AU558" s="231" t="s">
        <v>82</v>
      </c>
      <c r="AV558" s="13" t="s">
        <v>80</v>
      </c>
      <c r="AW558" s="13" t="s">
        <v>30</v>
      </c>
      <c r="AX558" s="13" t="s">
        <v>73</v>
      </c>
      <c r="AY558" s="231" t="s">
        <v>129</v>
      </c>
    </row>
    <row r="559" spans="2:51" s="14" customFormat="1">
      <c r="B559" s="232"/>
      <c r="C559" s="233"/>
      <c r="D559" s="217" t="s">
        <v>142</v>
      </c>
      <c r="E559" s="234" t="s">
        <v>1</v>
      </c>
      <c r="F559" s="235" t="s">
        <v>672</v>
      </c>
      <c r="G559" s="233"/>
      <c r="H559" s="236">
        <v>19.13</v>
      </c>
      <c r="I559" s="237"/>
      <c r="J559" s="233"/>
      <c r="K559" s="233"/>
      <c r="L559" s="238"/>
      <c r="M559" s="239"/>
      <c r="N559" s="240"/>
      <c r="O559" s="240"/>
      <c r="P559" s="240"/>
      <c r="Q559" s="240"/>
      <c r="R559" s="240"/>
      <c r="S559" s="240"/>
      <c r="T559" s="241"/>
      <c r="AT559" s="242" t="s">
        <v>142</v>
      </c>
      <c r="AU559" s="242" t="s">
        <v>82</v>
      </c>
      <c r="AV559" s="14" t="s">
        <v>82</v>
      </c>
      <c r="AW559" s="14" t="s">
        <v>30</v>
      </c>
      <c r="AX559" s="14" t="s">
        <v>73</v>
      </c>
      <c r="AY559" s="242" t="s">
        <v>129</v>
      </c>
    </row>
    <row r="560" spans="2:51" s="13" customFormat="1">
      <c r="B560" s="222"/>
      <c r="C560" s="223"/>
      <c r="D560" s="217" t="s">
        <v>142</v>
      </c>
      <c r="E560" s="224" t="s">
        <v>1</v>
      </c>
      <c r="F560" s="225" t="s">
        <v>673</v>
      </c>
      <c r="G560" s="223"/>
      <c r="H560" s="224" t="s">
        <v>1</v>
      </c>
      <c r="I560" s="226"/>
      <c r="J560" s="223"/>
      <c r="K560" s="223"/>
      <c r="L560" s="227"/>
      <c r="M560" s="228"/>
      <c r="N560" s="229"/>
      <c r="O560" s="229"/>
      <c r="P560" s="229"/>
      <c r="Q560" s="229"/>
      <c r="R560" s="229"/>
      <c r="S560" s="229"/>
      <c r="T560" s="230"/>
      <c r="AT560" s="231" t="s">
        <v>142</v>
      </c>
      <c r="AU560" s="231" t="s">
        <v>82</v>
      </c>
      <c r="AV560" s="13" t="s">
        <v>80</v>
      </c>
      <c r="AW560" s="13" t="s">
        <v>30</v>
      </c>
      <c r="AX560" s="13" t="s">
        <v>73</v>
      </c>
      <c r="AY560" s="231" t="s">
        <v>129</v>
      </c>
    </row>
    <row r="561" spans="1:65" s="14" customFormat="1">
      <c r="B561" s="232"/>
      <c r="C561" s="233"/>
      <c r="D561" s="217" t="s">
        <v>142</v>
      </c>
      <c r="E561" s="234" t="s">
        <v>1</v>
      </c>
      <c r="F561" s="235" t="s">
        <v>674</v>
      </c>
      <c r="G561" s="233"/>
      <c r="H561" s="236">
        <v>81</v>
      </c>
      <c r="I561" s="237"/>
      <c r="J561" s="233"/>
      <c r="K561" s="233"/>
      <c r="L561" s="238"/>
      <c r="M561" s="239"/>
      <c r="N561" s="240"/>
      <c r="O561" s="240"/>
      <c r="P561" s="240"/>
      <c r="Q561" s="240"/>
      <c r="R561" s="240"/>
      <c r="S561" s="240"/>
      <c r="T561" s="241"/>
      <c r="AT561" s="242" t="s">
        <v>142</v>
      </c>
      <c r="AU561" s="242" t="s">
        <v>82</v>
      </c>
      <c r="AV561" s="14" t="s">
        <v>82</v>
      </c>
      <c r="AW561" s="14" t="s">
        <v>30</v>
      </c>
      <c r="AX561" s="14" t="s">
        <v>73</v>
      </c>
      <c r="AY561" s="242" t="s">
        <v>129</v>
      </c>
    </row>
    <row r="562" spans="1:65" s="15" customFormat="1">
      <c r="B562" s="253"/>
      <c r="C562" s="254"/>
      <c r="D562" s="217" t="s">
        <v>142</v>
      </c>
      <c r="E562" s="255" t="s">
        <v>1</v>
      </c>
      <c r="F562" s="256" t="s">
        <v>211</v>
      </c>
      <c r="G562" s="254"/>
      <c r="H562" s="257">
        <v>156.93100000000001</v>
      </c>
      <c r="I562" s="258"/>
      <c r="J562" s="254"/>
      <c r="K562" s="254"/>
      <c r="L562" s="259"/>
      <c r="M562" s="260"/>
      <c r="N562" s="261"/>
      <c r="O562" s="261"/>
      <c r="P562" s="261"/>
      <c r="Q562" s="261"/>
      <c r="R562" s="261"/>
      <c r="S562" s="261"/>
      <c r="T562" s="262"/>
      <c r="AT562" s="263" t="s">
        <v>142</v>
      </c>
      <c r="AU562" s="263" t="s">
        <v>82</v>
      </c>
      <c r="AV562" s="15" t="s">
        <v>136</v>
      </c>
      <c r="AW562" s="15" t="s">
        <v>30</v>
      </c>
      <c r="AX562" s="15" t="s">
        <v>80</v>
      </c>
      <c r="AY562" s="263" t="s">
        <v>129</v>
      </c>
    </row>
    <row r="563" spans="1:65" s="2" customFormat="1" ht="21.75" customHeight="1">
      <c r="A563" s="34"/>
      <c r="B563" s="35"/>
      <c r="C563" s="204" t="s">
        <v>675</v>
      </c>
      <c r="D563" s="204" t="s">
        <v>131</v>
      </c>
      <c r="E563" s="205" t="s">
        <v>676</v>
      </c>
      <c r="F563" s="206" t="s">
        <v>677</v>
      </c>
      <c r="G563" s="207" t="s">
        <v>171</v>
      </c>
      <c r="H563" s="208">
        <v>156.93100000000001</v>
      </c>
      <c r="I563" s="209"/>
      <c r="J563" s="210">
        <f>ROUND(I563*H563,2)</f>
        <v>0</v>
      </c>
      <c r="K563" s="206" t="s">
        <v>135</v>
      </c>
      <c r="L563" s="39"/>
      <c r="M563" s="211" t="s">
        <v>1</v>
      </c>
      <c r="N563" s="212" t="s">
        <v>38</v>
      </c>
      <c r="O563" s="71"/>
      <c r="P563" s="213">
        <f>O563*H563</f>
        <v>0</v>
      </c>
      <c r="Q563" s="213">
        <v>2.2000000000000001E-4</v>
      </c>
      <c r="R563" s="213">
        <f>Q563*H563</f>
        <v>3.4524820000000005E-2</v>
      </c>
      <c r="S563" s="213">
        <v>0</v>
      </c>
      <c r="T563" s="214">
        <f>S563*H563</f>
        <v>0</v>
      </c>
      <c r="U563" s="34"/>
      <c r="V563" s="34"/>
      <c r="W563" s="34"/>
      <c r="X563" s="34"/>
      <c r="Y563" s="34"/>
      <c r="Z563" s="34"/>
      <c r="AA563" s="34"/>
      <c r="AB563" s="34"/>
      <c r="AC563" s="34"/>
      <c r="AD563" s="34"/>
      <c r="AE563" s="34"/>
      <c r="AR563" s="215" t="s">
        <v>259</v>
      </c>
      <c r="AT563" s="215" t="s">
        <v>131</v>
      </c>
      <c r="AU563" s="215" t="s">
        <v>82</v>
      </c>
      <c r="AY563" s="17" t="s">
        <v>129</v>
      </c>
      <c r="BE563" s="216">
        <f>IF(N563="základní",J563,0)</f>
        <v>0</v>
      </c>
      <c r="BF563" s="216">
        <f>IF(N563="snížená",J563,0)</f>
        <v>0</v>
      </c>
      <c r="BG563" s="216">
        <f>IF(N563="zákl. přenesená",J563,0)</f>
        <v>0</v>
      </c>
      <c r="BH563" s="216">
        <f>IF(N563="sníž. přenesená",J563,0)</f>
        <v>0</v>
      </c>
      <c r="BI563" s="216">
        <f>IF(N563="nulová",J563,0)</f>
        <v>0</v>
      </c>
      <c r="BJ563" s="17" t="s">
        <v>80</v>
      </c>
      <c r="BK563" s="216">
        <f>ROUND(I563*H563,2)</f>
        <v>0</v>
      </c>
      <c r="BL563" s="17" t="s">
        <v>259</v>
      </c>
      <c r="BM563" s="215" t="s">
        <v>678</v>
      </c>
    </row>
    <row r="564" spans="1:65" s="2" customFormat="1" ht="29.25">
      <c r="A564" s="34"/>
      <c r="B564" s="35"/>
      <c r="C564" s="36"/>
      <c r="D564" s="217" t="s">
        <v>138</v>
      </c>
      <c r="E564" s="36"/>
      <c r="F564" s="218" t="s">
        <v>679</v>
      </c>
      <c r="G564" s="36"/>
      <c r="H564" s="36"/>
      <c r="I564" s="118"/>
      <c r="J564" s="36"/>
      <c r="K564" s="36"/>
      <c r="L564" s="39"/>
      <c r="M564" s="219"/>
      <c r="N564" s="220"/>
      <c r="O564" s="71"/>
      <c r="P564" s="71"/>
      <c r="Q564" s="71"/>
      <c r="R564" s="71"/>
      <c r="S564" s="71"/>
      <c r="T564" s="72"/>
      <c r="U564" s="34"/>
      <c r="V564" s="34"/>
      <c r="W564" s="34"/>
      <c r="X564" s="34"/>
      <c r="Y564" s="34"/>
      <c r="Z564" s="34"/>
      <c r="AA564" s="34"/>
      <c r="AB564" s="34"/>
      <c r="AC564" s="34"/>
      <c r="AD564" s="34"/>
      <c r="AE564" s="34"/>
      <c r="AT564" s="17" t="s">
        <v>138</v>
      </c>
      <c r="AU564" s="17" t="s">
        <v>82</v>
      </c>
    </row>
    <row r="565" spans="1:65" s="2" customFormat="1" ht="78">
      <c r="A565" s="34"/>
      <c r="B565" s="35"/>
      <c r="C565" s="36"/>
      <c r="D565" s="217" t="s">
        <v>140</v>
      </c>
      <c r="E565" s="36"/>
      <c r="F565" s="221" t="s">
        <v>680</v>
      </c>
      <c r="G565" s="36"/>
      <c r="H565" s="36"/>
      <c r="I565" s="118"/>
      <c r="J565" s="36"/>
      <c r="K565" s="36"/>
      <c r="L565" s="39"/>
      <c r="M565" s="219"/>
      <c r="N565" s="220"/>
      <c r="O565" s="71"/>
      <c r="P565" s="71"/>
      <c r="Q565" s="71"/>
      <c r="R565" s="71"/>
      <c r="S565" s="71"/>
      <c r="T565" s="72"/>
      <c r="U565" s="34"/>
      <c r="V565" s="34"/>
      <c r="W565" s="34"/>
      <c r="X565" s="34"/>
      <c r="Y565" s="34"/>
      <c r="Z565" s="34"/>
      <c r="AA565" s="34"/>
      <c r="AB565" s="34"/>
      <c r="AC565" s="34"/>
      <c r="AD565" s="34"/>
      <c r="AE565" s="34"/>
      <c r="AT565" s="17" t="s">
        <v>140</v>
      </c>
      <c r="AU565" s="17" t="s">
        <v>82</v>
      </c>
    </row>
    <row r="566" spans="1:65" s="13" customFormat="1">
      <c r="B566" s="222"/>
      <c r="C566" s="223"/>
      <c r="D566" s="217" t="s">
        <v>142</v>
      </c>
      <c r="E566" s="224" t="s">
        <v>1</v>
      </c>
      <c r="F566" s="225" t="s">
        <v>681</v>
      </c>
      <c r="G566" s="223"/>
      <c r="H566" s="224" t="s">
        <v>1</v>
      </c>
      <c r="I566" s="226"/>
      <c r="J566" s="223"/>
      <c r="K566" s="223"/>
      <c r="L566" s="227"/>
      <c r="M566" s="228"/>
      <c r="N566" s="229"/>
      <c r="O566" s="229"/>
      <c r="P566" s="229"/>
      <c r="Q566" s="229"/>
      <c r="R566" s="229"/>
      <c r="S566" s="229"/>
      <c r="T566" s="230"/>
      <c r="AT566" s="231" t="s">
        <v>142</v>
      </c>
      <c r="AU566" s="231" t="s">
        <v>82</v>
      </c>
      <c r="AV566" s="13" t="s">
        <v>80</v>
      </c>
      <c r="AW566" s="13" t="s">
        <v>30</v>
      </c>
      <c r="AX566" s="13" t="s">
        <v>73</v>
      </c>
      <c r="AY566" s="231" t="s">
        <v>129</v>
      </c>
    </row>
    <row r="567" spans="1:65" s="14" customFormat="1">
      <c r="B567" s="232"/>
      <c r="C567" s="233"/>
      <c r="D567" s="217" t="s">
        <v>142</v>
      </c>
      <c r="E567" s="234" t="s">
        <v>1</v>
      </c>
      <c r="F567" s="235" t="s">
        <v>682</v>
      </c>
      <c r="G567" s="233"/>
      <c r="H567" s="236">
        <v>156.93100000000001</v>
      </c>
      <c r="I567" s="237"/>
      <c r="J567" s="233"/>
      <c r="K567" s="233"/>
      <c r="L567" s="238"/>
      <c r="M567" s="239"/>
      <c r="N567" s="240"/>
      <c r="O567" s="240"/>
      <c r="P567" s="240"/>
      <c r="Q567" s="240"/>
      <c r="R567" s="240"/>
      <c r="S567" s="240"/>
      <c r="T567" s="241"/>
      <c r="AT567" s="242" t="s">
        <v>142</v>
      </c>
      <c r="AU567" s="242" t="s">
        <v>82</v>
      </c>
      <c r="AV567" s="14" t="s">
        <v>82</v>
      </c>
      <c r="AW567" s="14" t="s">
        <v>30</v>
      </c>
      <c r="AX567" s="14" t="s">
        <v>80</v>
      </c>
      <c r="AY567" s="242" t="s">
        <v>129</v>
      </c>
    </row>
    <row r="568" spans="1:65" s="2" customFormat="1" ht="21.75" customHeight="1">
      <c r="A568" s="34"/>
      <c r="B568" s="35"/>
      <c r="C568" s="204" t="s">
        <v>683</v>
      </c>
      <c r="D568" s="204" t="s">
        <v>131</v>
      </c>
      <c r="E568" s="205" t="s">
        <v>684</v>
      </c>
      <c r="F568" s="206" t="s">
        <v>685</v>
      </c>
      <c r="G568" s="207" t="s">
        <v>171</v>
      </c>
      <c r="H568" s="208">
        <v>156.93100000000001</v>
      </c>
      <c r="I568" s="209"/>
      <c r="J568" s="210">
        <f>ROUND(I568*H568,2)</f>
        <v>0</v>
      </c>
      <c r="K568" s="206" t="s">
        <v>135</v>
      </c>
      <c r="L568" s="39"/>
      <c r="M568" s="211" t="s">
        <v>1</v>
      </c>
      <c r="N568" s="212" t="s">
        <v>38</v>
      </c>
      <c r="O568" s="71"/>
      <c r="P568" s="213">
        <f>O568*H568</f>
        <v>0</v>
      </c>
      <c r="Q568" s="213">
        <v>2.5000000000000001E-4</v>
      </c>
      <c r="R568" s="213">
        <f>Q568*H568</f>
        <v>3.9232750000000004E-2</v>
      </c>
      <c r="S568" s="213">
        <v>0</v>
      </c>
      <c r="T568" s="214">
        <f>S568*H568</f>
        <v>0</v>
      </c>
      <c r="U568" s="34"/>
      <c r="V568" s="34"/>
      <c r="W568" s="34"/>
      <c r="X568" s="34"/>
      <c r="Y568" s="34"/>
      <c r="Z568" s="34"/>
      <c r="AA568" s="34"/>
      <c r="AB568" s="34"/>
      <c r="AC568" s="34"/>
      <c r="AD568" s="34"/>
      <c r="AE568" s="34"/>
      <c r="AR568" s="215" t="s">
        <v>259</v>
      </c>
      <c r="AT568" s="215" t="s">
        <v>131</v>
      </c>
      <c r="AU568" s="215" t="s">
        <v>82</v>
      </c>
      <c r="AY568" s="17" t="s">
        <v>129</v>
      </c>
      <c r="BE568" s="216">
        <f>IF(N568="základní",J568,0)</f>
        <v>0</v>
      </c>
      <c r="BF568" s="216">
        <f>IF(N568="snížená",J568,0)</f>
        <v>0</v>
      </c>
      <c r="BG568" s="216">
        <f>IF(N568="zákl. přenesená",J568,0)</f>
        <v>0</v>
      </c>
      <c r="BH568" s="216">
        <f>IF(N568="sníž. přenesená",J568,0)</f>
        <v>0</v>
      </c>
      <c r="BI568" s="216">
        <f>IF(N568="nulová",J568,0)</f>
        <v>0</v>
      </c>
      <c r="BJ568" s="17" t="s">
        <v>80</v>
      </c>
      <c r="BK568" s="216">
        <f>ROUND(I568*H568,2)</f>
        <v>0</v>
      </c>
      <c r="BL568" s="17" t="s">
        <v>259</v>
      </c>
      <c r="BM568" s="215" t="s">
        <v>686</v>
      </c>
    </row>
    <row r="569" spans="1:65" s="2" customFormat="1">
      <c r="A569" s="34"/>
      <c r="B569" s="35"/>
      <c r="C569" s="36"/>
      <c r="D569" s="217" t="s">
        <v>138</v>
      </c>
      <c r="E569" s="36"/>
      <c r="F569" s="218" t="s">
        <v>687</v>
      </c>
      <c r="G569" s="36"/>
      <c r="H569" s="36"/>
      <c r="I569" s="118"/>
      <c r="J569" s="36"/>
      <c r="K569" s="36"/>
      <c r="L569" s="39"/>
      <c r="M569" s="219"/>
      <c r="N569" s="220"/>
      <c r="O569" s="71"/>
      <c r="P569" s="71"/>
      <c r="Q569" s="71"/>
      <c r="R569" s="71"/>
      <c r="S569" s="71"/>
      <c r="T569" s="72"/>
      <c r="U569" s="34"/>
      <c r="V569" s="34"/>
      <c r="W569" s="34"/>
      <c r="X569" s="34"/>
      <c r="Y569" s="34"/>
      <c r="Z569" s="34"/>
      <c r="AA569" s="34"/>
      <c r="AB569" s="34"/>
      <c r="AC569" s="34"/>
      <c r="AD569" s="34"/>
      <c r="AE569" s="34"/>
      <c r="AT569" s="17" t="s">
        <v>138</v>
      </c>
      <c r="AU569" s="17" t="s">
        <v>82</v>
      </c>
    </row>
    <row r="570" spans="1:65" s="13" customFormat="1">
      <c r="B570" s="222"/>
      <c r="C570" s="223"/>
      <c r="D570" s="217" t="s">
        <v>142</v>
      </c>
      <c r="E570" s="224" t="s">
        <v>1</v>
      </c>
      <c r="F570" s="225" t="s">
        <v>681</v>
      </c>
      <c r="G570" s="223"/>
      <c r="H570" s="224" t="s">
        <v>1</v>
      </c>
      <c r="I570" s="226"/>
      <c r="J570" s="223"/>
      <c r="K570" s="223"/>
      <c r="L570" s="227"/>
      <c r="M570" s="228"/>
      <c r="N570" s="229"/>
      <c r="O570" s="229"/>
      <c r="P570" s="229"/>
      <c r="Q570" s="229"/>
      <c r="R570" s="229"/>
      <c r="S570" s="229"/>
      <c r="T570" s="230"/>
      <c r="AT570" s="231" t="s">
        <v>142</v>
      </c>
      <c r="AU570" s="231" t="s">
        <v>82</v>
      </c>
      <c r="AV570" s="13" t="s">
        <v>80</v>
      </c>
      <c r="AW570" s="13" t="s">
        <v>30</v>
      </c>
      <c r="AX570" s="13" t="s">
        <v>73</v>
      </c>
      <c r="AY570" s="231" t="s">
        <v>129</v>
      </c>
    </row>
    <row r="571" spans="1:65" s="14" customFormat="1">
      <c r="B571" s="232"/>
      <c r="C571" s="233"/>
      <c r="D571" s="217" t="s">
        <v>142</v>
      </c>
      <c r="E571" s="234" t="s">
        <v>1</v>
      </c>
      <c r="F571" s="235" t="s">
        <v>682</v>
      </c>
      <c r="G571" s="233"/>
      <c r="H571" s="236">
        <v>156.93100000000001</v>
      </c>
      <c r="I571" s="237"/>
      <c r="J571" s="233"/>
      <c r="K571" s="233"/>
      <c r="L571" s="238"/>
      <c r="M571" s="239"/>
      <c r="N571" s="240"/>
      <c r="O571" s="240"/>
      <c r="P571" s="240"/>
      <c r="Q571" s="240"/>
      <c r="R571" s="240"/>
      <c r="S571" s="240"/>
      <c r="T571" s="241"/>
      <c r="AT571" s="242" t="s">
        <v>142</v>
      </c>
      <c r="AU571" s="242" t="s">
        <v>82</v>
      </c>
      <c r="AV571" s="14" t="s">
        <v>82</v>
      </c>
      <c r="AW571" s="14" t="s">
        <v>30</v>
      </c>
      <c r="AX571" s="14" t="s">
        <v>80</v>
      </c>
      <c r="AY571" s="242" t="s">
        <v>129</v>
      </c>
    </row>
    <row r="572" spans="1:65" s="2" customFormat="1" ht="21.75" customHeight="1">
      <c r="A572" s="34"/>
      <c r="B572" s="35"/>
      <c r="C572" s="204" t="s">
        <v>688</v>
      </c>
      <c r="D572" s="204" t="s">
        <v>131</v>
      </c>
      <c r="E572" s="205" t="s">
        <v>689</v>
      </c>
      <c r="F572" s="206" t="s">
        <v>690</v>
      </c>
      <c r="G572" s="207" t="s">
        <v>171</v>
      </c>
      <c r="H572" s="208">
        <v>57.720999999999997</v>
      </c>
      <c r="I572" s="209"/>
      <c r="J572" s="210">
        <f>ROUND(I572*H572,2)</f>
        <v>0</v>
      </c>
      <c r="K572" s="206" t="s">
        <v>135</v>
      </c>
      <c r="L572" s="39"/>
      <c r="M572" s="211" t="s">
        <v>1</v>
      </c>
      <c r="N572" s="212" t="s">
        <v>38</v>
      </c>
      <c r="O572" s="71"/>
      <c r="P572" s="213">
        <f>O572*H572</f>
        <v>0</v>
      </c>
      <c r="Q572" s="213">
        <v>2.1000000000000001E-4</v>
      </c>
      <c r="R572" s="213">
        <f>Q572*H572</f>
        <v>1.2121409999999999E-2</v>
      </c>
      <c r="S572" s="213">
        <v>0</v>
      </c>
      <c r="T572" s="214">
        <f>S572*H572</f>
        <v>0</v>
      </c>
      <c r="U572" s="34"/>
      <c r="V572" s="34"/>
      <c r="W572" s="34"/>
      <c r="X572" s="34"/>
      <c r="Y572" s="34"/>
      <c r="Z572" s="34"/>
      <c r="AA572" s="34"/>
      <c r="AB572" s="34"/>
      <c r="AC572" s="34"/>
      <c r="AD572" s="34"/>
      <c r="AE572" s="34"/>
      <c r="AR572" s="215" t="s">
        <v>259</v>
      </c>
      <c r="AT572" s="215" t="s">
        <v>131</v>
      </c>
      <c r="AU572" s="215" t="s">
        <v>82</v>
      </c>
      <c r="AY572" s="17" t="s">
        <v>129</v>
      </c>
      <c r="BE572" s="216">
        <f>IF(N572="základní",J572,0)</f>
        <v>0</v>
      </c>
      <c r="BF572" s="216">
        <f>IF(N572="snížená",J572,0)</f>
        <v>0</v>
      </c>
      <c r="BG572" s="216">
        <f>IF(N572="zákl. přenesená",J572,0)</f>
        <v>0</v>
      </c>
      <c r="BH572" s="216">
        <f>IF(N572="sníž. přenesená",J572,0)</f>
        <v>0</v>
      </c>
      <c r="BI572" s="216">
        <f>IF(N572="nulová",J572,0)</f>
        <v>0</v>
      </c>
      <c r="BJ572" s="17" t="s">
        <v>80</v>
      </c>
      <c r="BK572" s="216">
        <f>ROUND(I572*H572,2)</f>
        <v>0</v>
      </c>
      <c r="BL572" s="17" t="s">
        <v>259</v>
      </c>
      <c r="BM572" s="215" t="s">
        <v>691</v>
      </c>
    </row>
    <row r="573" spans="1:65" s="2" customFormat="1" ht="19.5">
      <c r="A573" s="34"/>
      <c r="B573" s="35"/>
      <c r="C573" s="36"/>
      <c r="D573" s="217" t="s">
        <v>138</v>
      </c>
      <c r="E573" s="36"/>
      <c r="F573" s="218" t="s">
        <v>692</v>
      </c>
      <c r="G573" s="36"/>
      <c r="H573" s="36"/>
      <c r="I573" s="118"/>
      <c r="J573" s="36"/>
      <c r="K573" s="36"/>
      <c r="L573" s="39"/>
      <c r="M573" s="219"/>
      <c r="N573" s="220"/>
      <c r="O573" s="71"/>
      <c r="P573" s="71"/>
      <c r="Q573" s="71"/>
      <c r="R573" s="71"/>
      <c r="S573" s="71"/>
      <c r="T573" s="72"/>
      <c r="U573" s="34"/>
      <c r="V573" s="34"/>
      <c r="W573" s="34"/>
      <c r="X573" s="34"/>
      <c r="Y573" s="34"/>
      <c r="Z573" s="34"/>
      <c r="AA573" s="34"/>
      <c r="AB573" s="34"/>
      <c r="AC573" s="34"/>
      <c r="AD573" s="34"/>
      <c r="AE573" s="34"/>
      <c r="AT573" s="17" t="s">
        <v>138</v>
      </c>
      <c r="AU573" s="17" t="s">
        <v>82</v>
      </c>
    </row>
    <row r="574" spans="1:65" s="13" customFormat="1">
      <c r="B574" s="222"/>
      <c r="C574" s="223"/>
      <c r="D574" s="217" t="s">
        <v>142</v>
      </c>
      <c r="E574" s="224" t="s">
        <v>1</v>
      </c>
      <c r="F574" s="225" t="s">
        <v>693</v>
      </c>
      <c r="G574" s="223"/>
      <c r="H574" s="224" t="s">
        <v>1</v>
      </c>
      <c r="I574" s="226"/>
      <c r="J574" s="223"/>
      <c r="K574" s="223"/>
      <c r="L574" s="227"/>
      <c r="M574" s="228"/>
      <c r="N574" s="229"/>
      <c r="O574" s="229"/>
      <c r="P574" s="229"/>
      <c r="Q574" s="229"/>
      <c r="R574" s="229"/>
      <c r="S574" s="229"/>
      <c r="T574" s="230"/>
      <c r="AT574" s="231" t="s">
        <v>142</v>
      </c>
      <c r="AU574" s="231" t="s">
        <v>82</v>
      </c>
      <c r="AV574" s="13" t="s">
        <v>80</v>
      </c>
      <c r="AW574" s="13" t="s">
        <v>30</v>
      </c>
      <c r="AX574" s="13" t="s">
        <v>73</v>
      </c>
      <c r="AY574" s="231" t="s">
        <v>129</v>
      </c>
    </row>
    <row r="575" spans="1:65" s="13" customFormat="1">
      <c r="B575" s="222"/>
      <c r="C575" s="223"/>
      <c r="D575" s="217" t="s">
        <v>142</v>
      </c>
      <c r="E575" s="224" t="s">
        <v>1</v>
      </c>
      <c r="F575" s="225" t="s">
        <v>694</v>
      </c>
      <c r="G575" s="223"/>
      <c r="H575" s="224" t="s">
        <v>1</v>
      </c>
      <c r="I575" s="226"/>
      <c r="J575" s="223"/>
      <c r="K575" s="223"/>
      <c r="L575" s="227"/>
      <c r="M575" s="228"/>
      <c r="N575" s="229"/>
      <c r="O575" s="229"/>
      <c r="P575" s="229"/>
      <c r="Q575" s="229"/>
      <c r="R575" s="229"/>
      <c r="S575" s="229"/>
      <c r="T575" s="230"/>
      <c r="AT575" s="231" t="s">
        <v>142</v>
      </c>
      <c r="AU575" s="231" t="s">
        <v>82</v>
      </c>
      <c r="AV575" s="13" t="s">
        <v>80</v>
      </c>
      <c r="AW575" s="13" t="s">
        <v>30</v>
      </c>
      <c r="AX575" s="13" t="s">
        <v>73</v>
      </c>
      <c r="AY575" s="231" t="s">
        <v>129</v>
      </c>
    </row>
    <row r="576" spans="1:65" s="14" customFormat="1">
      <c r="B576" s="232"/>
      <c r="C576" s="233"/>
      <c r="D576" s="217" t="s">
        <v>142</v>
      </c>
      <c r="E576" s="234" t="s">
        <v>1</v>
      </c>
      <c r="F576" s="235" t="s">
        <v>695</v>
      </c>
      <c r="G576" s="233"/>
      <c r="H576" s="236">
        <v>63.674999999999997</v>
      </c>
      <c r="I576" s="237"/>
      <c r="J576" s="233"/>
      <c r="K576" s="233"/>
      <c r="L576" s="238"/>
      <c r="M576" s="239"/>
      <c r="N576" s="240"/>
      <c r="O576" s="240"/>
      <c r="P576" s="240"/>
      <c r="Q576" s="240"/>
      <c r="R576" s="240"/>
      <c r="S576" s="240"/>
      <c r="T576" s="241"/>
      <c r="AT576" s="242" t="s">
        <v>142</v>
      </c>
      <c r="AU576" s="242" t="s">
        <v>82</v>
      </c>
      <c r="AV576" s="14" t="s">
        <v>82</v>
      </c>
      <c r="AW576" s="14" t="s">
        <v>30</v>
      </c>
      <c r="AX576" s="14" t="s">
        <v>73</v>
      </c>
      <c r="AY576" s="242" t="s">
        <v>129</v>
      </c>
    </row>
    <row r="577" spans="1:65" s="14" customFormat="1">
      <c r="B577" s="232"/>
      <c r="C577" s="233"/>
      <c r="D577" s="217" t="s">
        <v>142</v>
      </c>
      <c r="E577" s="234" t="s">
        <v>1</v>
      </c>
      <c r="F577" s="235" t="s">
        <v>696</v>
      </c>
      <c r="G577" s="233"/>
      <c r="H577" s="236">
        <v>5.66</v>
      </c>
      <c r="I577" s="237"/>
      <c r="J577" s="233"/>
      <c r="K577" s="233"/>
      <c r="L577" s="238"/>
      <c r="M577" s="239"/>
      <c r="N577" s="240"/>
      <c r="O577" s="240"/>
      <c r="P577" s="240"/>
      <c r="Q577" s="240"/>
      <c r="R577" s="240"/>
      <c r="S577" s="240"/>
      <c r="T577" s="241"/>
      <c r="AT577" s="242" t="s">
        <v>142</v>
      </c>
      <c r="AU577" s="242" t="s">
        <v>82</v>
      </c>
      <c r="AV577" s="14" t="s">
        <v>82</v>
      </c>
      <c r="AW577" s="14" t="s">
        <v>30</v>
      </c>
      <c r="AX577" s="14" t="s">
        <v>73</v>
      </c>
      <c r="AY577" s="242" t="s">
        <v>129</v>
      </c>
    </row>
    <row r="578" spans="1:65" s="13" customFormat="1">
      <c r="B578" s="222"/>
      <c r="C578" s="223"/>
      <c r="D578" s="217" t="s">
        <v>142</v>
      </c>
      <c r="E578" s="224" t="s">
        <v>1</v>
      </c>
      <c r="F578" s="225" t="s">
        <v>697</v>
      </c>
      <c r="G578" s="223"/>
      <c r="H578" s="224" t="s">
        <v>1</v>
      </c>
      <c r="I578" s="226"/>
      <c r="J578" s="223"/>
      <c r="K578" s="223"/>
      <c r="L578" s="227"/>
      <c r="M578" s="228"/>
      <c r="N578" s="229"/>
      <c r="O578" s="229"/>
      <c r="P578" s="229"/>
      <c r="Q578" s="229"/>
      <c r="R578" s="229"/>
      <c r="S578" s="229"/>
      <c r="T578" s="230"/>
      <c r="AT578" s="231" t="s">
        <v>142</v>
      </c>
      <c r="AU578" s="231" t="s">
        <v>82</v>
      </c>
      <c r="AV578" s="13" t="s">
        <v>80</v>
      </c>
      <c r="AW578" s="13" t="s">
        <v>30</v>
      </c>
      <c r="AX578" s="13" t="s">
        <v>73</v>
      </c>
      <c r="AY578" s="231" t="s">
        <v>129</v>
      </c>
    </row>
    <row r="579" spans="1:65" s="14" customFormat="1">
      <c r="B579" s="232"/>
      <c r="C579" s="233"/>
      <c r="D579" s="217" t="s">
        <v>142</v>
      </c>
      <c r="E579" s="234" t="s">
        <v>1</v>
      </c>
      <c r="F579" s="235" t="s">
        <v>698</v>
      </c>
      <c r="G579" s="233"/>
      <c r="H579" s="236">
        <v>-36.366</v>
      </c>
      <c r="I579" s="237"/>
      <c r="J579" s="233"/>
      <c r="K579" s="233"/>
      <c r="L579" s="238"/>
      <c r="M579" s="239"/>
      <c r="N579" s="240"/>
      <c r="O579" s="240"/>
      <c r="P579" s="240"/>
      <c r="Q579" s="240"/>
      <c r="R579" s="240"/>
      <c r="S579" s="240"/>
      <c r="T579" s="241"/>
      <c r="AT579" s="242" t="s">
        <v>142</v>
      </c>
      <c r="AU579" s="242" t="s">
        <v>82</v>
      </c>
      <c r="AV579" s="14" t="s">
        <v>82</v>
      </c>
      <c r="AW579" s="14" t="s">
        <v>30</v>
      </c>
      <c r="AX579" s="14" t="s">
        <v>73</v>
      </c>
      <c r="AY579" s="242" t="s">
        <v>129</v>
      </c>
    </row>
    <row r="580" spans="1:65" s="13" customFormat="1">
      <c r="B580" s="222"/>
      <c r="C580" s="223"/>
      <c r="D580" s="217" t="s">
        <v>142</v>
      </c>
      <c r="E580" s="224" t="s">
        <v>1</v>
      </c>
      <c r="F580" s="225" t="s">
        <v>699</v>
      </c>
      <c r="G580" s="223"/>
      <c r="H580" s="224" t="s">
        <v>1</v>
      </c>
      <c r="I580" s="226"/>
      <c r="J580" s="223"/>
      <c r="K580" s="223"/>
      <c r="L580" s="227"/>
      <c r="M580" s="228"/>
      <c r="N580" s="229"/>
      <c r="O580" s="229"/>
      <c r="P580" s="229"/>
      <c r="Q580" s="229"/>
      <c r="R580" s="229"/>
      <c r="S580" s="229"/>
      <c r="T580" s="230"/>
      <c r="AT580" s="231" t="s">
        <v>142</v>
      </c>
      <c r="AU580" s="231" t="s">
        <v>82</v>
      </c>
      <c r="AV580" s="13" t="s">
        <v>80</v>
      </c>
      <c r="AW580" s="13" t="s">
        <v>30</v>
      </c>
      <c r="AX580" s="13" t="s">
        <v>73</v>
      </c>
      <c r="AY580" s="231" t="s">
        <v>129</v>
      </c>
    </row>
    <row r="581" spans="1:65" s="14" customFormat="1">
      <c r="B581" s="232"/>
      <c r="C581" s="233"/>
      <c r="D581" s="217" t="s">
        <v>142</v>
      </c>
      <c r="E581" s="234" t="s">
        <v>1</v>
      </c>
      <c r="F581" s="235" t="s">
        <v>700</v>
      </c>
      <c r="G581" s="233"/>
      <c r="H581" s="236">
        <v>40.752000000000002</v>
      </c>
      <c r="I581" s="237"/>
      <c r="J581" s="233"/>
      <c r="K581" s="233"/>
      <c r="L581" s="238"/>
      <c r="M581" s="239"/>
      <c r="N581" s="240"/>
      <c r="O581" s="240"/>
      <c r="P581" s="240"/>
      <c r="Q581" s="240"/>
      <c r="R581" s="240"/>
      <c r="S581" s="240"/>
      <c r="T581" s="241"/>
      <c r="AT581" s="242" t="s">
        <v>142</v>
      </c>
      <c r="AU581" s="242" t="s">
        <v>82</v>
      </c>
      <c r="AV581" s="14" t="s">
        <v>82</v>
      </c>
      <c r="AW581" s="14" t="s">
        <v>30</v>
      </c>
      <c r="AX581" s="14" t="s">
        <v>73</v>
      </c>
      <c r="AY581" s="242" t="s">
        <v>129</v>
      </c>
    </row>
    <row r="582" spans="1:65" s="13" customFormat="1">
      <c r="B582" s="222"/>
      <c r="C582" s="223"/>
      <c r="D582" s="217" t="s">
        <v>142</v>
      </c>
      <c r="E582" s="224" t="s">
        <v>1</v>
      </c>
      <c r="F582" s="225" t="s">
        <v>697</v>
      </c>
      <c r="G582" s="223"/>
      <c r="H582" s="224" t="s">
        <v>1</v>
      </c>
      <c r="I582" s="226"/>
      <c r="J582" s="223"/>
      <c r="K582" s="223"/>
      <c r="L582" s="227"/>
      <c r="M582" s="228"/>
      <c r="N582" s="229"/>
      <c r="O582" s="229"/>
      <c r="P582" s="229"/>
      <c r="Q582" s="229"/>
      <c r="R582" s="229"/>
      <c r="S582" s="229"/>
      <c r="T582" s="230"/>
      <c r="AT582" s="231" t="s">
        <v>142</v>
      </c>
      <c r="AU582" s="231" t="s">
        <v>82</v>
      </c>
      <c r="AV582" s="13" t="s">
        <v>80</v>
      </c>
      <c r="AW582" s="13" t="s">
        <v>30</v>
      </c>
      <c r="AX582" s="13" t="s">
        <v>73</v>
      </c>
      <c r="AY582" s="231" t="s">
        <v>129</v>
      </c>
    </row>
    <row r="583" spans="1:65" s="14" customFormat="1">
      <c r="B583" s="232"/>
      <c r="C583" s="233"/>
      <c r="D583" s="217" t="s">
        <v>142</v>
      </c>
      <c r="E583" s="234" t="s">
        <v>1</v>
      </c>
      <c r="F583" s="235" t="s">
        <v>701</v>
      </c>
      <c r="G583" s="233"/>
      <c r="H583" s="236">
        <v>-16</v>
      </c>
      <c r="I583" s="237"/>
      <c r="J583" s="233"/>
      <c r="K583" s="233"/>
      <c r="L583" s="238"/>
      <c r="M583" s="239"/>
      <c r="N583" s="240"/>
      <c r="O583" s="240"/>
      <c r="P583" s="240"/>
      <c r="Q583" s="240"/>
      <c r="R583" s="240"/>
      <c r="S583" s="240"/>
      <c r="T583" s="241"/>
      <c r="AT583" s="242" t="s">
        <v>142</v>
      </c>
      <c r="AU583" s="242" t="s">
        <v>82</v>
      </c>
      <c r="AV583" s="14" t="s">
        <v>82</v>
      </c>
      <c r="AW583" s="14" t="s">
        <v>30</v>
      </c>
      <c r="AX583" s="14" t="s">
        <v>73</v>
      </c>
      <c r="AY583" s="242" t="s">
        <v>129</v>
      </c>
    </row>
    <row r="584" spans="1:65" s="15" customFormat="1">
      <c r="B584" s="253"/>
      <c r="C584" s="254"/>
      <c r="D584" s="217" t="s">
        <v>142</v>
      </c>
      <c r="E584" s="255" t="s">
        <v>1</v>
      </c>
      <c r="F584" s="256" t="s">
        <v>211</v>
      </c>
      <c r="G584" s="254"/>
      <c r="H584" s="257">
        <v>57.720999999999997</v>
      </c>
      <c r="I584" s="258"/>
      <c r="J584" s="254"/>
      <c r="K584" s="254"/>
      <c r="L584" s="259"/>
      <c r="M584" s="260"/>
      <c r="N584" s="261"/>
      <c r="O584" s="261"/>
      <c r="P584" s="261"/>
      <c r="Q584" s="261"/>
      <c r="R584" s="261"/>
      <c r="S584" s="261"/>
      <c r="T584" s="262"/>
      <c r="AT584" s="263" t="s">
        <v>142</v>
      </c>
      <c r="AU584" s="263" t="s">
        <v>82</v>
      </c>
      <c r="AV584" s="15" t="s">
        <v>136</v>
      </c>
      <c r="AW584" s="15" t="s">
        <v>30</v>
      </c>
      <c r="AX584" s="15" t="s">
        <v>80</v>
      </c>
      <c r="AY584" s="263" t="s">
        <v>129</v>
      </c>
    </row>
    <row r="585" spans="1:65" s="2" customFormat="1" ht="21.75" customHeight="1">
      <c r="A585" s="34"/>
      <c r="B585" s="35"/>
      <c r="C585" s="204" t="s">
        <v>702</v>
      </c>
      <c r="D585" s="204" t="s">
        <v>131</v>
      </c>
      <c r="E585" s="205" t="s">
        <v>703</v>
      </c>
      <c r="F585" s="206" t="s">
        <v>704</v>
      </c>
      <c r="G585" s="207" t="s">
        <v>171</v>
      </c>
      <c r="H585" s="208">
        <v>52.366</v>
      </c>
      <c r="I585" s="209"/>
      <c r="J585" s="210">
        <f>ROUND(I585*H585,2)</f>
        <v>0</v>
      </c>
      <c r="K585" s="206" t="s">
        <v>135</v>
      </c>
      <c r="L585" s="39"/>
      <c r="M585" s="211" t="s">
        <v>1</v>
      </c>
      <c r="N585" s="212" t="s">
        <v>38</v>
      </c>
      <c r="O585" s="71"/>
      <c r="P585" s="213">
        <f>O585*H585</f>
        <v>0</v>
      </c>
      <c r="Q585" s="213">
        <v>5.0000000000000001E-4</v>
      </c>
      <c r="R585" s="213">
        <f>Q585*H585</f>
        <v>2.6183000000000001E-2</v>
      </c>
      <c r="S585" s="213">
        <v>0</v>
      </c>
      <c r="T585" s="214">
        <f>S585*H585</f>
        <v>0</v>
      </c>
      <c r="U585" s="34"/>
      <c r="V585" s="34"/>
      <c r="W585" s="34"/>
      <c r="X585" s="34"/>
      <c r="Y585" s="34"/>
      <c r="Z585" s="34"/>
      <c r="AA585" s="34"/>
      <c r="AB585" s="34"/>
      <c r="AC585" s="34"/>
      <c r="AD585" s="34"/>
      <c r="AE585" s="34"/>
      <c r="AR585" s="215" t="s">
        <v>259</v>
      </c>
      <c r="AT585" s="215" t="s">
        <v>131</v>
      </c>
      <c r="AU585" s="215" t="s">
        <v>82</v>
      </c>
      <c r="AY585" s="17" t="s">
        <v>129</v>
      </c>
      <c r="BE585" s="216">
        <f>IF(N585="základní",J585,0)</f>
        <v>0</v>
      </c>
      <c r="BF585" s="216">
        <f>IF(N585="snížená",J585,0)</f>
        <v>0</v>
      </c>
      <c r="BG585" s="216">
        <f>IF(N585="zákl. přenesená",J585,0)</f>
        <v>0</v>
      </c>
      <c r="BH585" s="216">
        <f>IF(N585="sníž. přenesená",J585,0)</f>
        <v>0</v>
      </c>
      <c r="BI585" s="216">
        <f>IF(N585="nulová",J585,0)</f>
        <v>0</v>
      </c>
      <c r="BJ585" s="17" t="s">
        <v>80</v>
      </c>
      <c r="BK585" s="216">
        <f>ROUND(I585*H585,2)</f>
        <v>0</v>
      </c>
      <c r="BL585" s="17" t="s">
        <v>259</v>
      </c>
      <c r="BM585" s="215" t="s">
        <v>705</v>
      </c>
    </row>
    <row r="586" spans="1:65" s="2" customFormat="1" ht="19.5">
      <c r="A586" s="34"/>
      <c r="B586" s="35"/>
      <c r="C586" s="36"/>
      <c r="D586" s="217" t="s">
        <v>138</v>
      </c>
      <c r="E586" s="36"/>
      <c r="F586" s="218" t="s">
        <v>706</v>
      </c>
      <c r="G586" s="36"/>
      <c r="H586" s="36"/>
      <c r="I586" s="118"/>
      <c r="J586" s="36"/>
      <c r="K586" s="36"/>
      <c r="L586" s="39"/>
      <c r="M586" s="219"/>
      <c r="N586" s="220"/>
      <c r="O586" s="71"/>
      <c r="P586" s="71"/>
      <c r="Q586" s="71"/>
      <c r="R586" s="71"/>
      <c r="S586" s="71"/>
      <c r="T586" s="72"/>
      <c r="U586" s="34"/>
      <c r="V586" s="34"/>
      <c r="W586" s="34"/>
      <c r="X586" s="34"/>
      <c r="Y586" s="34"/>
      <c r="Z586" s="34"/>
      <c r="AA586" s="34"/>
      <c r="AB586" s="34"/>
      <c r="AC586" s="34"/>
      <c r="AD586" s="34"/>
      <c r="AE586" s="34"/>
      <c r="AT586" s="17" t="s">
        <v>138</v>
      </c>
      <c r="AU586" s="17" t="s">
        <v>82</v>
      </c>
    </row>
    <row r="587" spans="1:65" s="13" customFormat="1">
      <c r="B587" s="222"/>
      <c r="C587" s="223"/>
      <c r="D587" s="217" t="s">
        <v>142</v>
      </c>
      <c r="E587" s="224" t="s">
        <v>1</v>
      </c>
      <c r="F587" s="225" t="s">
        <v>693</v>
      </c>
      <c r="G587" s="223"/>
      <c r="H587" s="224" t="s">
        <v>1</v>
      </c>
      <c r="I587" s="226"/>
      <c r="J587" s="223"/>
      <c r="K587" s="223"/>
      <c r="L587" s="227"/>
      <c r="M587" s="228"/>
      <c r="N587" s="229"/>
      <c r="O587" s="229"/>
      <c r="P587" s="229"/>
      <c r="Q587" s="229"/>
      <c r="R587" s="229"/>
      <c r="S587" s="229"/>
      <c r="T587" s="230"/>
      <c r="AT587" s="231" t="s">
        <v>142</v>
      </c>
      <c r="AU587" s="231" t="s">
        <v>82</v>
      </c>
      <c r="AV587" s="13" t="s">
        <v>80</v>
      </c>
      <c r="AW587" s="13" t="s">
        <v>30</v>
      </c>
      <c r="AX587" s="13" t="s">
        <v>73</v>
      </c>
      <c r="AY587" s="231" t="s">
        <v>129</v>
      </c>
    </row>
    <row r="588" spans="1:65" s="13" customFormat="1">
      <c r="B588" s="222"/>
      <c r="C588" s="223"/>
      <c r="D588" s="217" t="s">
        <v>142</v>
      </c>
      <c r="E588" s="224" t="s">
        <v>1</v>
      </c>
      <c r="F588" s="225" t="s">
        <v>707</v>
      </c>
      <c r="G588" s="223"/>
      <c r="H588" s="224" t="s">
        <v>1</v>
      </c>
      <c r="I588" s="226"/>
      <c r="J588" s="223"/>
      <c r="K588" s="223"/>
      <c r="L588" s="227"/>
      <c r="M588" s="228"/>
      <c r="N588" s="229"/>
      <c r="O588" s="229"/>
      <c r="P588" s="229"/>
      <c r="Q588" s="229"/>
      <c r="R588" s="229"/>
      <c r="S588" s="229"/>
      <c r="T588" s="230"/>
      <c r="AT588" s="231" t="s">
        <v>142</v>
      </c>
      <c r="AU588" s="231" t="s">
        <v>82</v>
      </c>
      <c r="AV588" s="13" t="s">
        <v>80</v>
      </c>
      <c r="AW588" s="13" t="s">
        <v>30</v>
      </c>
      <c r="AX588" s="13" t="s">
        <v>73</v>
      </c>
      <c r="AY588" s="231" t="s">
        <v>129</v>
      </c>
    </row>
    <row r="589" spans="1:65" s="14" customFormat="1">
      <c r="B589" s="232"/>
      <c r="C589" s="233"/>
      <c r="D589" s="217" t="s">
        <v>142</v>
      </c>
      <c r="E589" s="234" t="s">
        <v>1</v>
      </c>
      <c r="F589" s="235" t="s">
        <v>708</v>
      </c>
      <c r="G589" s="233"/>
      <c r="H589" s="236">
        <v>36.366</v>
      </c>
      <c r="I589" s="237"/>
      <c r="J589" s="233"/>
      <c r="K589" s="233"/>
      <c r="L589" s="238"/>
      <c r="M589" s="239"/>
      <c r="N589" s="240"/>
      <c r="O589" s="240"/>
      <c r="P589" s="240"/>
      <c r="Q589" s="240"/>
      <c r="R589" s="240"/>
      <c r="S589" s="240"/>
      <c r="T589" s="241"/>
      <c r="AT589" s="242" t="s">
        <v>142</v>
      </c>
      <c r="AU589" s="242" t="s">
        <v>82</v>
      </c>
      <c r="AV589" s="14" t="s">
        <v>82</v>
      </c>
      <c r="AW589" s="14" t="s">
        <v>30</v>
      </c>
      <c r="AX589" s="14" t="s">
        <v>73</v>
      </c>
      <c r="AY589" s="242" t="s">
        <v>129</v>
      </c>
    </row>
    <row r="590" spans="1:65" s="14" customFormat="1">
      <c r="B590" s="232"/>
      <c r="C590" s="233"/>
      <c r="D590" s="217" t="s">
        <v>142</v>
      </c>
      <c r="E590" s="234" t="s">
        <v>1</v>
      </c>
      <c r="F590" s="235" t="s">
        <v>709</v>
      </c>
      <c r="G590" s="233"/>
      <c r="H590" s="236">
        <v>16</v>
      </c>
      <c r="I590" s="237"/>
      <c r="J590" s="233"/>
      <c r="K590" s="233"/>
      <c r="L590" s="238"/>
      <c r="M590" s="239"/>
      <c r="N590" s="240"/>
      <c r="O590" s="240"/>
      <c r="P590" s="240"/>
      <c r="Q590" s="240"/>
      <c r="R590" s="240"/>
      <c r="S590" s="240"/>
      <c r="T590" s="241"/>
      <c r="AT590" s="242" t="s">
        <v>142</v>
      </c>
      <c r="AU590" s="242" t="s">
        <v>82</v>
      </c>
      <c r="AV590" s="14" t="s">
        <v>82</v>
      </c>
      <c r="AW590" s="14" t="s">
        <v>30</v>
      </c>
      <c r="AX590" s="14" t="s">
        <v>73</v>
      </c>
      <c r="AY590" s="242" t="s">
        <v>129</v>
      </c>
    </row>
    <row r="591" spans="1:65" s="15" customFormat="1">
      <c r="B591" s="253"/>
      <c r="C591" s="254"/>
      <c r="D591" s="217" t="s">
        <v>142</v>
      </c>
      <c r="E591" s="255" t="s">
        <v>1</v>
      </c>
      <c r="F591" s="256" t="s">
        <v>211</v>
      </c>
      <c r="G591" s="254"/>
      <c r="H591" s="257">
        <v>52.366</v>
      </c>
      <c r="I591" s="258"/>
      <c r="J591" s="254"/>
      <c r="K591" s="254"/>
      <c r="L591" s="259"/>
      <c r="M591" s="264"/>
      <c r="N591" s="265"/>
      <c r="O591" s="265"/>
      <c r="P591" s="265"/>
      <c r="Q591" s="265"/>
      <c r="R591" s="265"/>
      <c r="S591" s="265"/>
      <c r="T591" s="266"/>
      <c r="AT591" s="263" t="s">
        <v>142</v>
      </c>
      <c r="AU591" s="263" t="s">
        <v>82</v>
      </c>
      <c r="AV591" s="15" t="s">
        <v>136</v>
      </c>
      <c r="AW591" s="15" t="s">
        <v>30</v>
      </c>
      <c r="AX591" s="15" t="s">
        <v>80</v>
      </c>
      <c r="AY591" s="263" t="s">
        <v>129</v>
      </c>
    </row>
    <row r="592" spans="1:65" s="2" customFormat="1" ht="6.95" customHeight="1">
      <c r="A592" s="34"/>
      <c r="B592" s="54"/>
      <c r="C592" s="55"/>
      <c r="D592" s="55"/>
      <c r="E592" s="55"/>
      <c r="F592" s="55"/>
      <c r="G592" s="55"/>
      <c r="H592" s="55"/>
      <c r="I592" s="154"/>
      <c r="J592" s="55"/>
      <c r="K592" s="55"/>
      <c r="L592" s="39"/>
      <c r="M592" s="34"/>
      <c r="O592" s="34"/>
      <c r="P592" s="34"/>
      <c r="Q592" s="34"/>
      <c r="R592" s="34"/>
      <c r="S592" s="34"/>
      <c r="T592" s="34"/>
      <c r="U592" s="34"/>
      <c r="V592" s="34"/>
      <c r="W592" s="34"/>
      <c r="X592" s="34"/>
      <c r="Y592" s="34"/>
      <c r="Z592" s="34"/>
      <c r="AA592" s="34"/>
      <c r="AB592" s="34"/>
      <c r="AC592" s="34"/>
      <c r="AD592" s="34"/>
      <c r="AE592" s="34"/>
    </row>
  </sheetData>
  <sheetProtection algorithmName="SHA-512" hashValue="1tthVa9NlWoxPbFypTv2G4VLNYQKiLthSq4vhQTafFAqJsw6suQGIkR0W0YozAV8bQZ7H34jeUeGdpGkJZtbiQ==" saltValue="5dfluxHlVX5/xR+wZtgG6Czta99Ij/VuZlhbaWq5/A6Bjmzof2MNHwsbSIaeQ6cG8opMG96xy21ZJLpShlDklQ==" spinCount="100000" sheet="1" objects="1" scenarios="1" formatColumns="0" formatRows="0" autoFilter="0"/>
  <autoFilter ref="C135:K591"/>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Titl_list</vt:lpstr>
      <vt:lpstr>Rekapitulace stavby</vt:lpstr>
      <vt:lpstr>SO 02-05 - Přístřešek pro...</vt:lpstr>
      <vt:lpstr>'Rekapitulace stavby'!Názvy_tisku</vt:lpstr>
      <vt:lpstr>'SO 02-05 - Přístřešek pro...'!Názvy_tisku</vt:lpstr>
      <vt:lpstr>'Rekapitulace stavby'!Oblast_tisku</vt:lpstr>
      <vt:lpstr>'SO 02-05 - Přístřešek pro...'!Oblast_tisku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Matěj Michnáč</dc:creator>
  <cp:lastModifiedBy>Ing. Josef Bohuslav</cp:lastModifiedBy>
  <dcterms:created xsi:type="dcterms:W3CDTF">2020-08-18T07:03:56Z</dcterms:created>
  <dcterms:modified xsi:type="dcterms:W3CDTF">2020-08-26T12:39:41Z</dcterms:modified>
</cp:coreProperties>
</file>